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defaultThemeVersion="124226"/>
  <bookViews>
    <workbookView xWindow="19020" yWindow="120" windowWidth="18780" windowHeight="11370"/>
  </bookViews>
  <sheets>
    <sheet name="Eingabeblatt Neubau" sheetId="53" r:id="rId1"/>
    <sheet name="Berechnung (Neubau)" sheetId="54" r:id="rId2"/>
  </sheets>
  <definedNames>
    <definedName name="_c">#REF!</definedName>
    <definedName name="b">#REF!</definedName>
    <definedName name="bb">#REF!</definedName>
    <definedName name="cc">#REF!</definedName>
    <definedName name="_xlnm.Print_Area" localSheetId="1">'Berechnung (Neubau)'!$A$1:$AR$87</definedName>
    <definedName name="_xlnm.Print_Area" localSheetId="0">'Eingabeblatt Neubau'!$A$1:$F$119</definedName>
    <definedName name="e">#REF!</definedName>
    <definedName name="k">#REF!</definedName>
  </definedNames>
  <calcPr calcId="162913"/>
</workbook>
</file>

<file path=xl/calcChain.xml><?xml version="1.0" encoding="utf-8"?>
<calcChain xmlns="http://schemas.openxmlformats.org/spreadsheetml/2006/main">
  <c r="AP36" i="54" l="1"/>
  <c r="AQ36" i="54"/>
  <c r="G36" i="54"/>
  <c r="H36" i="54"/>
  <c r="I36" i="54"/>
  <c r="J36" i="54"/>
  <c r="K36" i="54"/>
  <c r="L36" i="54"/>
  <c r="M36" i="54"/>
  <c r="N36" i="54"/>
  <c r="O36" i="54"/>
  <c r="P36" i="54"/>
  <c r="Q36" i="54"/>
  <c r="R36" i="54"/>
  <c r="S36" i="54"/>
  <c r="T36" i="54"/>
  <c r="U36" i="54"/>
  <c r="V36" i="54"/>
  <c r="W36" i="54"/>
  <c r="X36" i="54"/>
  <c r="Y36" i="54"/>
  <c r="Z36" i="54"/>
  <c r="AA36" i="54"/>
  <c r="AB36" i="54"/>
  <c r="AC36" i="54"/>
  <c r="AD36" i="54"/>
  <c r="AE36" i="54"/>
  <c r="AF36" i="54"/>
  <c r="AG36" i="54"/>
  <c r="AH36" i="54"/>
  <c r="AI36" i="54"/>
  <c r="AJ36" i="54"/>
  <c r="AK36" i="54"/>
  <c r="AL36" i="54"/>
  <c r="AM36" i="54"/>
  <c r="AN36" i="54"/>
  <c r="AO36" i="54"/>
  <c r="E36" i="54"/>
  <c r="F36" i="54"/>
  <c r="D36" i="54"/>
  <c r="E16" i="53" l="1"/>
  <c r="D84" i="54" l="1"/>
  <c r="B84" i="54"/>
  <c r="D83" i="54"/>
  <c r="D85" i="54" s="1"/>
  <c r="E74" i="54" s="1"/>
  <c r="F74" i="54" s="1"/>
  <c r="G74" i="54" s="1"/>
  <c r="H74" i="54" s="1"/>
  <c r="I74" i="54" s="1"/>
  <c r="J74" i="54" s="1"/>
  <c r="K74" i="54" s="1"/>
  <c r="L74" i="54" s="1"/>
  <c r="M74" i="54" s="1"/>
  <c r="N74" i="54" s="1"/>
  <c r="O74" i="54" s="1"/>
  <c r="P74" i="54" s="1"/>
  <c r="Q74" i="54" s="1"/>
  <c r="R74" i="54" s="1"/>
  <c r="S74" i="54" s="1"/>
  <c r="T74" i="54" s="1"/>
  <c r="U74" i="54" s="1"/>
  <c r="V74" i="54" s="1"/>
  <c r="W74" i="54" s="1"/>
  <c r="X74" i="54" s="1"/>
  <c r="Y74" i="54" s="1"/>
  <c r="Z74" i="54" s="1"/>
  <c r="AA74" i="54" s="1"/>
  <c r="AB74" i="54" s="1"/>
  <c r="AC74" i="54" s="1"/>
  <c r="AD74" i="54" s="1"/>
  <c r="AE74" i="54" s="1"/>
  <c r="AF74" i="54" s="1"/>
  <c r="AG74" i="54" s="1"/>
  <c r="AH74" i="54" s="1"/>
  <c r="AI74" i="54" s="1"/>
  <c r="AJ74" i="54" s="1"/>
  <c r="AK74" i="54" s="1"/>
  <c r="AL74" i="54" s="1"/>
  <c r="AM74" i="54" s="1"/>
  <c r="AN74" i="54" s="1"/>
  <c r="AO74" i="54" s="1"/>
  <c r="AP74" i="54" s="1"/>
  <c r="AQ74" i="54" s="1"/>
  <c r="AQ65" i="54"/>
  <c r="AP65" i="54"/>
  <c r="AO65" i="54"/>
  <c r="AN65" i="54"/>
  <c r="AM65" i="54"/>
  <c r="AL65" i="54"/>
  <c r="AK65" i="54"/>
  <c r="AJ65" i="54"/>
  <c r="AI65" i="54"/>
  <c r="AH65" i="54"/>
  <c r="AG65" i="54"/>
  <c r="AF65" i="54"/>
  <c r="AE65" i="54"/>
  <c r="AD65" i="54"/>
  <c r="AC65" i="54"/>
  <c r="AB65" i="54"/>
  <c r="AA65" i="54"/>
  <c r="Z65" i="54"/>
  <c r="Y65" i="54"/>
  <c r="X65" i="54"/>
  <c r="W65" i="54"/>
  <c r="V65" i="54"/>
  <c r="U65" i="54"/>
  <c r="T65" i="54"/>
  <c r="S65" i="54"/>
  <c r="R65" i="54"/>
  <c r="Q65" i="54"/>
  <c r="P65" i="54"/>
  <c r="O65" i="54"/>
  <c r="N65" i="54"/>
  <c r="M65" i="54"/>
  <c r="L65" i="54"/>
  <c r="K65" i="54"/>
  <c r="J65" i="54"/>
  <c r="I65" i="54"/>
  <c r="H65" i="54"/>
  <c r="G65" i="54"/>
  <c r="F65" i="54"/>
  <c r="E65" i="54"/>
  <c r="D65" i="54"/>
  <c r="C61" i="54"/>
  <c r="AQ58" i="54"/>
  <c r="AP58" i="54"/>
  <c r="AO58" i="54"/>
  <c r="AN58" i="54"/>
  <c r="AM58" i="54"/>
  <c r="AL58" i="54"/>
  <c r="AK58" i="54"/>
  <c r="AJ58" i="54"/>
  <c r="AI58" i="54"/>
  <c r="AH58" i="54"/>
  <c r="AG58" i="54"/>
  <c r="AF58" i="54"/>
  <c r="AE58" i="54"/>
  <c r="AD58" i="54"/>
  <c r="AC58" i="54"/>
  <c r="AB58" i="54"/>
  <c r="AA58" i="54"/>
  <c r="Z58" i="54"/>
  <c r="Y58" i="54"/>
  <c r="X58" i="54"/>
  <c r="W58" i="54"/>
  <c r="V58" i="54"/>
  <c r="U58" i="54"/>
  <c r="T58" i="54"/>
  <c r="S58" i="54"/>
  <c r="R58" i="54"/>
  <c r="Q58" i="54"/>
  <c r="P58" i="54"/>
  <c r="O58" i="54"/>
  <c r="N58" i="54"/>
  <c r="M58" i="54"/>
  <c r="L58" i="54"/>
  <c r="K58" i="54"/>
  <c r="J58" i="54"/>
  <c r="I58" i="54"/>
  <c r="H58" i="54"/>
  <c r="G58" i="54"/>
  <c r="F58" i="54"/>
  <c r="E58" i="54"/>
  <c r="D58" i="54"/>
  <c r="C54" i="54"/>
  <c r="AQ51" i="54"/>
  <c r="AP51" i="54"/>
  <c r="AO51" i="54"/>
  <c r="AN51" i="54"/>
  <c r="AM51" i="54"/>
  <c r="AL51" i="54"/>
  <c r="AK51" i="54"/>
  <c r="AJ51" i="54"/>
  <c r="AI51" i="54"/>
  <c r="AH51" i="54"/>
  <c r="AG51" i="54"/>
  <c r="AF51" i="54"/>
  <c r="AE51" i="54"/>
  <c r="AD51" i="54"/>
  <c r="AC51" i="54"/>
  <c r="AB51" i="54"/>
  <c r="AA51" i="54"/>
  <c r="Z51" i="54"/>
  <c r="Y51" i="54"/>
  <c r="X51" i="54"/>
  <c r="W51" i="54"/>
  <c r="V51" i="54"/>
  <c r="U51" i="54"/>
  <c r="T51" i="54"/>
  <c r="S51" i="54"/>
  <c r="R51" i="54"/>
  <c r="Q51" i="54"/>
  <c r="P51" i="54"/>
  <c r="O51" i="54"/>
  <c r="N51" i="54"/>
  <c r="M51" i="54"/>
  <c r="L51" i="54"/>
  <c r="K51" i="54"/>
  <c r="J51" i="54"/>
  <c r="I51" i="54"/>
  <c r="H51" i="54"/>
  <c r="G51" i="54"/>
  <c r="F51" i="54"/>
  <c r="E51" i="54"/>
  <c r="D51" i="54"/>
  <c r="C33" i="54"/>
  <c r="D30" i="54"/>
  <c r="C30" i="54"/>
  <c r="D27" i="54"/>
  <c r="D26" i="54"/>
  <c r="C26" i="54"/>
  <c r="D25" i="54"/>
  <c r="C25" i="54"/>
  <c r="D22" i="54"/>
  <c r="C22" i="54"/>
  <c r="D21" i="54"/>
  <c r="C21" i="54"/>
  <c r="I21" i="54" s="1"/>
  <c r="J21" i="54" s="1"/>
  <c r="K21" i="54" s="1"/>
  <c r="L21" i="54" s="1"/>
  <c r="M21" i="54" s="1"/>
  <c r="D20" i="54"/>
  <c r="C20" i="54"/>
  <c r="D18" i="54"/>
  <c r="D17" i="54"/>
  <c r="C17" i="54"/>
  <c r="D15" i="54"/>
  <c r="D13" i="54"/>
  <c r="E13" i="54" s="1"/>
  <c r="F13" i="54" s="1"/>
  <c r="G13" i="54" s="1"/>
  <c r="H13" i="54" s="1"/>
  <c r="I13" i="54" s="1"/>
  <c r="J13" i="54" s="1"/>
  <c r="K13" i="54" s="1"/>
  <c r="L13" i="54" s="1"/>
  <c r="M13" i="54" s="1"/>
  <c r="N13" i="54" s="1"/>
  <c r="O13" i="54" s="1"/>
  <c r="P13" i="54" s="1"/>
  <c r="Q13" i="54" s="1"/>
  <c r="R13" i="54" s="1"/>
  <c r="S13" i="54" s="1"/>
  <c r="T13" i="54" s="1"/>
  <c r="U13" i="54" s="1"/>
  <c r="V13" i="54" s="1"/>
  <c r="W13" i="54" s="1"/>
  <c r="X13" i="54" s="1"/>
  <c r="Y13" i="54" s="1"/>
  <c r="Z13" i="54" s="1"/>
  <c r="AA13" i="54" s="1"/>
  <c r="AB13" i="54" s="1"/>
  <c r="AC13" i="54" s="1"/>
  <c r="AD13" i="54" s="1"/>
  <c r="AE13" i="54" s="1"/>
  <c r="AF13" i="54" s="1"/>
  <c r="AG13" i="54" s="1"/>
  <c r="AH13" i="54" s="1"/>
  <c r="AI13" i="54" s="1"/>
  <c r="AJ13" i="54" s="1"/>
  <c r="AK13" i="54" s="1"/>
  <c r="AL13" i="54" s="1"/>
  <c r="AM13" i="54" s="1"/>
  <c r="AN13" i="54" s="1"/>
  <c r="AO13" i="54" s="1"/>
  <c r="AP13" i="54" s="1"/>
  <c r="AQ13" i="54" s="1"/>
  <c r="J9" i="54"/>
  <c r="J8" i="54"/>
  <c r="D8" i="54"/>
  <c r="J7" i="54"/>
  <c r="D7" i="54"/>
  <c r="J6" i="54"/>
  <c r="D4" i="54"/>
  <c r="H1" i="54"/>
  <c r="E103" i="53"/>
  <c r="E71" i="53"/>
  <c r="C18" i="54" s="1"/>
  <c r="E69" i="53"/>
  <c r="F46" i="53"/>
  <c r="F27" i="53" s="1"/>
  <c r="F8" i="54" s="1"/>
  <c r="D43" i="53"/>
  <c r="D42" i="53"/>
  <c r="E38" i="53"/>
  <c r="E32" i="53"/>
  <c r="C47" i="54" s="1"/>
  <c r="D31" i="53"/>
  <c r="D30" i="53"/>
  <c r="E22" i="53"/>
  <c r="D5" i="54" s="1"/>
  <c r="F20" i="53"/>
  <c r="D6" i="54" s="1"/>
  <c r="D19" i="54" l="1"/>
  <c r="E21" i="54"/>
  <c r="F21" i="54" s="1"/>
  <c r="G21" i="54" s="1"/>
  <c r="H21" i="54" s="1"/>
  <c r="C27" i="54"/>
  <c r="E27" i="54" s="1"/>
  <c r="E30" i="54"/>
  <c r="F30" i="54" s="1"/>
  <c r="G30" i="54" s="1"/>
  <c r="H30" i="54" s="1"/>
  <c r="I30" i="54" s="1"/>
  <c r="J30" i="54" s="1"/>
  <c r="K30" i="54" s="1"/>
  <c r="L30" i="54" s="1"/>
  <c r="M30" i="54" s="1"/>
  <c r="N30" i="54" s="1"/>
  <c r="O30" i="54" s="1"/>
  <c r="P30" i="54" s="1"/>
  <c r="Q30" i="54" s="1"/>
  <c r="R30" i="54" s="1"/>
  <c r="S30" i="54" s="1"/>
  <c r="T30" i="54" s="1"/>
  <c r="U30" i="54" s="1"/>
  <c r="V30" i="54" s="1"/>
  <c r="W30" i="54" s="1"/>
  <c r="X30" i="54" s="1"/>
  <c r="Y30" i="54" s="1"/>
  <c r="Z30" i="54" s="1"/>
  <c r="AA30" i="54" s="1"/>
  <c r="AB30" i="54" s="1"/>
  <c r="AC30" i="54" s="1"/>
  <c r="AD30" i="54" s="1"/>
  <c r="AE30" i="54" s="1"/>
  <c r="AF30" i="54" s="1"/>
  <c r="AG30" i="54" s="1"/>
  <c r="AH30" i="54" s="1"/>
  <c r="AI30" i="54" s="1"/>
  <c r="AJ30" i="54" s="1"/>
  <c r="AK30" i="54" s="1"/>
  <c r="AL30" i="54" s="1"/>
  <c r="AM30" i="54" s="1"/>
  <c r="AN30" i="54" s="1"/>
  <c r="AO30" i="54" s="1"/>
  <c r="AP30" i="54" s="1"/>
  <c r="AQ30" i="54" s="1"/>
  <c r="D67" i="54"/>
  <c r="D63" i="54" s="1"/>
  <c r="D61" i="54" s="1"/>
  <c r="D64" i="54" s="1"/>
  <c r="D62" i="54" s="1"/>
  <c r="E20" i="54"/>
  <c r="F20" i="54" s="1"/>
  <c r="G20" i="54" s="1"/>
  <c r="H20" i="54" s="1"/>
  <c r="I20" i="54" s="1"/>
  <c r="J20" i="54" s="1"/>
  <c r="K20" i="54" s="1"/>
  <c r="L20" i="54" s="1"/>
  <c r="M20" i="54" s="1"/>
  <c r="N20" i="54" s="1"/>
  <c r="O20" i="54" s="1"/>
  <c r="P20" i="54" s="1"/>
  <c r="Q20" i="54" s="1"/>
  <c r="R20" i="54" s="1"/>
  <c r="S20" i="54" s="1"/>
  <c r="T20" i="54" s="1"/>
  <c r="U20" i="54" s="1"/>
  <c r="V20" i="54" s="1"/>
  <c r="W20" i="54" s="1"/>
  <c r="X20" i="54" s="1"/>
  <c r="Y20" i="54" s="1"/>
  <c r="Z20" i="54" s="1"/>
  <c r="AA20" i="54" s="1"/>
  <c r="AB20" i="54" s="1"/>
  <c r="AC20" i="54" s="1"/>
  <c r="AD20" i="54" s="1"/>
  <c r="AE20" i="54" s="1"/>
  <c r="AF20" i="54" s="1"/>
  <c r="AG20" i="54" s="1"/>
  <c r="AH20" i="54" s="1"/>
  <c r="AI20" i="54" s="1"/>
  <c r="AJ20" i="54" s="1"/>
  <c r="AK20" i="54" s="1"/>
  <c r="AL20" i="54" s="1"/>
  <c r="AM20" i="54" s="1"/>
  <c r="AN20" i="54" s="1"/>
  <c r="AO20" i="54" s="1"/>
  <c r="AP20" i="54" s="1"/>
  <c r="AQ20" i="54" s="1"/>
  <c r="E27" i="53"/>
  <c r="F65" i="53"/>
  <c r="F26" i="53"/>
  <c r="D53" i="54"/>
  <c r="F23" i="53"/>
  <c r="D9" i="54"/>
  <c r="D42" i="54"/>
  <c r="E22" i="54"/>
  <c r="F22" i="54" s="1"/>
  <c r="E73" i="54"/>
  <c r="F73" i="54" s="1"/>
  <c r="G73" i="54" s="1"/>
  <c r="H73" i="54" s="1"/>
  <c r="I73" i="54" s="1"/>
  <c r="J73" i="54" s="1"/>
  <c r="K73" i="54" s="1"/>
  <c r="L73" i="54" s="1"/>
  <c r="M73" i="54" s="1"/>
  <c r="N73" i="54" s="1"/>
  <c r="O73" i="54" s="1"/>
  <c r="P73" i="54" s="1"/>
  <c r="Q73" i="54" s="1"/>
  <c r="R73" i="54" s="1"/>
  <c r="S73" i="54" s="1"/>
  <c r="T73" i="54" s="1"/>
  <c r="U73" i="54" s="1"/>
  <c r="V73" i="54" s="1"/>
  <c r="W73" i="54" s="1"/>
  <c r="X73" i="54" s="1"/>
  <c r="Y73" i="54" s="1"/>
  <c r="Z73" i="54" s="1"/>
  <c r="AA73" i="54" s="1"/>
  <c r="AB73" i="54" s="1"/>
  <c r="AC73" i="54" s="1"/>
  <c r="AD73" i="54" s="1"/>
  <c r="AE73" i="54" s="1"/>
  <c r="AF73" i="54" s="1"/>
  <c r="AG73" i="54" s="1"/>
  <c r="AH73" i="54" s="1"/>
  <c r="AI73" i="54" s="1"/>
  <c r="AJ73" i="54" s="1"/>
  <c r="AK73" i="54" s="1"/>
  <c r="AL73" i="54" s="1"/>
  <c r="AM73" i="54" s="1"/>
  <c r="AN73" i="54" s="1"/>
  <c r="AO73" i="54" s="1"/>
  <c r="AP73" i="54" s="1"/>
  <c r="AQ73" i="54" s="1"/>
  <c r="D29" i="54"/>
  <c r="D33" i="54" s="1"/>
  <c r="E17" i="54"/>
  <c r="E18" i="54" s="1"/>
  <c r="AC21" i="54"/>
  <c r="S21" i="54"/>
  <c r="T21" i="54" s="1"/>
  <c r="U21" i="54" s="1"/>
  <c r="V21" i="54" s="1"/>
  <c r="N21" i="54"/>
  <c r="O21" i="54" s="1"/>
  <c r="P21" i="54" s="1"/>
  <c r="Q21" i="54" s="1"/>
  <c r="R21" i="54" s="1"/>
  <c r="E26" i="54"/>
  <c r="F26" i="54" s="1"/>
  <c r="G26" i="54" s="1"/>
  <c r="H26" i="54" s="1"/>
  <c r="I26" i="54" s="1"/>
  <c r="J26" i="54" s="1"/>
  <c r="K26" i="54" s="1"/>
  <c r="L26" i="54" s="1"/>
  <c r="M26" i="54" s="1"/>
  <c r="N26" i="54" s="1"/>
  <c r="O26" i="54" s="1"/>
  <c r="P26" i="54" s="1"/>
  <c r="Q26" i="54" s="1"/>
  <c r="R26" i="54" s="1"/>
  <c r="S26" i="54" s="1"/>
  <c r="T26" i="54" s="1"/>
  <c r="U26" i="54" s="1"/>
  <c r="V26" i="54" s="1"/>
  <c r="W26" i="54" s="1"/>
  <c r="X26" i="54" s="1"/>
  <c r="Y26" i="54" s="1"/>
  <c r="Z26" i="54" s="1"/>
  <c r="AA26" i="54" s="1"/>
  <c r="AB26" i="54" s="1"/>
  <c r="AC26" i="54" s="1"/>
  <c r="AD26" i="54" s="1"/>
  <c r="AE26" i="54" s="1"/>
  <c r="AF26" i="54" s="1"/>
  <c r="AG26" i="54" s="1"/>
  <c r="AH26" i="54" s="1"/>
  <c r="AI26" i="54" s="1"/>
  <c r="AJ26" i="54" s="1"/>
  <c r="AK26" i="54" s="1"/>
  <c r="AL26" i="54" s="1"/>
  <c r="AM26" i="54" s="1"/>
  <c r="AN26" i="54" s="1"/>
  <c r="AO26" i="54" s="1"/>
  <c r="AP26" i="54" s="1"/>
  <c r="AQ26" i="54" s="1"/>
  <c r="D32" i="54"/>
  <c r="D60" i="54"/>
  <c r="D56" i="54" s="1"/>
  <c r="D54" i="54" s="1"/>
  <c r="E15" i="54"/>
  <c r="F15" i="54" s="1"/>
  <c r="G15" i="54" s="1"/>
  <c r="H15" i="54" s="1"/>
  <c r="I15" i="54" s="1"/>
  <c r="J15" i="54" s="1"/>
  <c r="K15" i="54" s="1"/>
  <c r="L15" i="54" s="1"/>
  <c r="M15" i="54" s="1"/>
  <c r="N15" i="54" s="1"/>
  <c r="O15" i="54" s="1"/>
  <c r="P15" i="54" s="1"/>
  <c r="Q15" i="54" s="1"/>
  <c r="R15" i="54" s="1"/>
  <c r="S15" i="54" s="1"/>
  <c r="T15" i="54" s="1"/>
  <c r="U15" i="54" s="1"/>
  <c r="V15" i="54" s="1"/>
  <c r="W15" i="54" s="1"/>
  <c r="X15" i="54" s="1"/>
  <c r="Y15" i="54" s="1"/>
  <c r="Z15" i="54" s="1"/>
  <c r="AA15" i="54" s="1"/>
  <c r="AB15" i="54" s="1"/>
  <c r="AC15" i="54" s="1"/>
  <c r="AD15" i="54" s="1"/>
  <c r="AE15" i="54" s="1"/>
  <c r="AF15" i="54" s="1"/>
  <c r="AG15" i="54" s="1"/>
  <c r="AH15" i="54" s="1"/>
  <c r="AI15" i="54" s="1"/>
  <c r="AJ15" i="54" s="1"/>
  <c r="AK15" i="54" s="1"/>
  <c r="AL15" i="54" s="1"/>
  <c r="AM15" i="54" s="1"/>
  <c r="AN15" i="54" s="1"/>
  <c r="AO15" i="54" s="1"/>
  <c r="AP15" i="54" s="1"/>
  <c r="AQ15" i="54" s="1"/>
  <c r="D31" i="54"/>
  <c r="E25" i="54"/>
  <c r="D49" i="54" l="1"/>
  <c r="D47" i="54" s="1"/>
  <c r="D66" i="54"/>
  <c r="D77" i="54" s="1"/>
  <c r="F17" i="54"/>
  <c r="G17" i="54" s="1"/>
  <c r="H17" i="54" s="1"/>
  <c r="I17" i="54" s="1"/>
  <c r="J17" i="54" s="1"/>
  <c r="K17" i="54" s="1"/>
  <c r="L17" i="54" s="1"/>
  <c r="M17" i="54" s="1"/>
  <c r="N17" i="54" s="1"/>
  <c r="O17" i="54" s="1"/>
  <c r="P17" i="54" s="1"/>
  <c r="Q17" i="54" s="1"/>
  <c r="R17" i="54" s="1"/>
  <c r="S17" i="54" s="1"/>
  <c r="T17" i="54" s="1"/>
  <c r="U17" i="54" s="1"/>
  <c r="V17" i="54" s="1"/>
  <c r="W17" i="54" s="1"/>
  <c r="X17" i="54" s="1"/>
  <c r="Y17" i="54" s="1"/>
  <c r="Z17" i="54" s="1"/>
  <c r="AA17" i="54" s="1"/>
  <c r="AB17" i="54" s="1"/>
  <c r="AC17" i="54" s="1"/>
  <c r="AD17" i="54" s="1"/>
  <c r="AE17" i="54" s="1"/>
  <c r="AF17" i="54" s="1"/>
  <c r="AG17" i="54" s="1"/>
  <c r="AH17" i="54" s="1"/>
  <c r="AI17" i="54" s="1"/>
  <c r="AJ17" i="54" s="1"/>
  <c r="AK17" i="54" s="1"/>
  <c r="AL17" i="54" s="1"/>
  <c r="AM17" i="54" s="1"/>
  <c r="AN17" i="54" s="1"/>
  <c r="AO17" i="54" s="1"/>
  <c r="AP17" i="54" s="1"/>
  <c r="AQ17" i="54" s="1"/>
  <c r="D59" i="54"/>
  <c r="D76" i="54" s="1"/>
  <c r="D52" i="54"/>
  <c r="D75" i="54" s="1"/>
  <c r="E42" i="54"/>
  <c r="D57" i="54"/>
  <c r="D55" i="54" s="1"/>
  <c r="E60" i="54"/>
  <c r="D34" i="54"/>
  <c r="D70" i="54"/>
  <c r="F7" i="54"/>
  <c r="C46" i="54" s="1"/>
  <c r="E26" i="53"/>
  <c r="D27" i="53"/>
  <c r="E23" i="53"/>
  <c r="D26" i="53"/>
  <c r="F25" i="53"/>
  <c r="E67" i="54"/>
  <c r="E66" i="54" s="1"/>
  <c r="E77" i="54" s="1"/>
  <c r="F42" i="54"/>
  <c r="G22" i="54"/>
  <c r="E19" i="54"/>
  <c r="E29" i="54" s="1"/>
  <c r="E33" i="54" s="1"/>
  <c r="E32" i="54"/>
  <c r="F27" i="54"/>
  <c r="E31" i="54"/>
  <c r="F25" i="54"/>
  <c r="W21" i="54"/>
  <c r="E53" i="54" l="1"/>
  <c r="E52" i="54" s="1"/>
  <c r="E75" i="54" s="1"/>
  <c r="D50" i="54"/>
  <c r="D48" i="54" s="1"/>
  <c r="D68" i="54" s="1"/>
  <c r="F18" i="54"/>
  <c r="E63" i="54"/>
  <c r="E61" i="54" s="1"/>
  <c r="E64" i="54" s="1"/>
  <c r="E62" i="54" s="1"/>
  <c r="E56" i="54"/>
  <c r="E54" i="54" s="1"/>
  <c r="E59" i="54"/>
  <c r="E76" i="54" s="1"/>
  <c r="C37" i="54"/>
  <c r="F6" i="54"/>
  <c r="F9" i="54" s="1"/>
  <c r="C39" i="54"/>
  <c r="F28" i="53"/>
  <c r="E25" i="53"/>
  <c r="E28" i="53" s="1"/>
  <c r="D25" i="53"/>
  <c r="D28" i="53" s="1"/>
  <c r="G42" i="54"/>
  <c r="H22" i="54"/>
  <c r="E34" i="54"/>
  <c r="F32" i="54"/>
  <c r="G27" i="54"/>
  <c r="F31" i="54"/>
  <c r="G25" i="54"/>
  <c r="X21" i="54"/>
  <c r="D35" i="54" l="1"/>
  <c r="D37" i="54" s="1"/>
  <c r="E49" i="54"/>
  <c r="E47" i="54" s="1"/>
  <c r="E70" i="54"/>
  <c r="D69" i="54"/>
  <c r="D46" i="54"/>
  <c r="D41" i="54" s="1"/>
  <c r="F19" i="54"/>
  <c r="F29" i="54" s="1"/>
  <c r="F33" i="54" s="1"/>
  <c r="G18" i="54"/>
  <c r="F67" i="54"/>
  <c r="F66" i="54" s="1"/>
  <c r="F77" i="54" s="1"/>
  <c r="F60" i="54"/>
  <c r="E57" i="54"/>
  <c r="E55" i="54" s="1"/>
  <c r="H42" i="54"/>
  <c r="I22" i="54"/>
  <c r="G32" i="54"/>
  <c r="H27" i="54"/>
  <c r="G31" i="54"/>
  <c r="H25" i="54"/>
  <c r="Y21" i="54"/>
  <c r="F34" i="54" l="1"/>
  <c r="D39" i="54"/>
  <c r="D40" i="54"/>
  <c r="E38" i="54" s="1"/>
  <c r="E50" i="54"/>
  <c r="E46" i="54" s="1"/>
  <c r="E41" i="54" s="1"/>
  <c r="F53" i="54"/>
  <c r="F70" i="54" s="1"/>
  <c r="F63" i="54"/>
  <c r="F61" i="54" s="1"/>
  <c r="F64" i="54" s="1"/>
  <c r="F62" i="54" s="1"/>
  <c r="G19" i="54"/>
  <c r="G29" i="54" s="1"/>
  <c r="G33" i="54" s="1"/>
  <c r="H18" i="54"/>
  <c r="F56" i="54"/>
  <c r="F54" i="54" s="1"/>
  <c r="F59" i="54"/>
  <c r="F76" i="54" s="1"/>
  <c r="I42" i="54"/>
  <c r="J22" i="54"/>
  <c r="H32" i="54"/>
  <c r="I27" i="54"/>
  <c r="H31" i="54"/>
  <c r="I25" i="54"/>
  <c r="Z21" i="54"/>
  <c r="E48" i="54" l="1"/>
  <c r="E68" i="54" s="1"/>
  <c r="G67" i="54"/>
  <c r="G63" i="54" s="1"/>
  <c r="G61" i="54" s="1"/>
  <c r="E69" i="54"/>
  <c r="F49" i="54"/>
  <c r="F47" i="54" s="1"/>
  <c r="F52" i="54"/>
  <c r="F75" i="54" s="1"/>
  <c r="G34" i="54"/>
  <c r="H19" i="54"/>
  <c r="H29" i="54" s="1"/>
  <c r="H33" i="54" s="1"/>
  <c r="I18" i="54"/>
  <c r="F57" i="54"/>
  <c r="F55" i="54" s="1"/>
  <c r="G60" i="54"/>
  <c r="J42" i="54"/>
  <c r="K22" i="54"/>
  <c r="I32" i="54"/>
  <c r="J27" i="54"/>
  <c r="I31" i="54"/>
  <c r="J25" i="54"/>
  <c r="AA21" i="54"/>
  <c r="G66" i="54" l="1"/>
  <c r="G77" i="54" s="1"/>
  <c r="E35" i="54"/>
  <c r="E37" i="54" s="1"/>
  <c r="E40" i="54" s="1"/>
  <c r="F38" i="54" s="1"/>
  <c r="G53" i="54"/>
  <c r="G70" i="54" s="1"/>
  <c r="F50" i="54"/>
  <c r="F46" i="54" s="1"/>
  <c r="F41" i="54" s="1"/>
  <c r="H34" i="54"/>
  <c r="J18" i="54"/>
  <c r="I19" i="54"/>
  <c r="I29" i="54" s="1"/>
  <c r="I33" i="54" s="1"/>
  <c r="G56" i="54"/>
  <c r="G54" i="54" s="1"/>
  <c r="G59" i="54"/>
  <c r="G76" i="54" s="1"/>
  <c r="K42" i="54"/>
  <c r="L22" i="54"/>
  <c r="H67" i="54"/>
  <c r="G64" i="54"/>
  <c r="G62" i="54" s="1"/>
  <c r="J32" i="54"/>
  <c r="K27" i="54"/>
  <c r="J31" i="54"/>
  <c r="K25" i="54"/>
  <c r="AB21" i="54"/>
  <c r="E39" i="54" l="1"/>
  <c r="F48" i="54"/>
  <c r="I34" i="54"/>
  <c r="F69" i="54"/>
  <c r="G49" i="54"/>
  <c r="G47" i="54" s="1"/>
  <c r="G52" i="54"/>
  <c r="G75" i="54" s="1"/>
  <c r="J19" i="54"/>
  <c r="J29" i="54" s="1"/>
  <c r="J33" i="54" s="1"/>
  <c r="K18" i="54"/>
  <c r="H60" i="54"/>
  <c r="G57" i="54"/>
  <c r="G55" i="54" s="1"/>
  <c r="L42" i="54"/>
  <c r="M22" i="54"/>
  <c r="H66" i="54"/>
  <c r="H77" i="54" s="1"/>
  <c r="H63" i="54"/>
  <c r="H61" i="54" s="1"/>
  <c r="K32" i="54"/>
  <c r="L27" i="54"/>
  <c r="K31" i="54"/>
  <c r="L25" i="54"/>
  <c r="F35" i="54" l="1"/>
  <c r="F37" i="54" s="1"/>
  <c r="F68" i="54"/>
  <c r="J34" i="54"/>
  <c r="G50" i="54"/>
  <c r="G46" i="54" s="1"/>
  <c r="G41" i="54" s="1"/>
  <c r="H53" i="54"/>
  <c r="K19" i="54"/>
  <c r="K29" i="54" s="1"/>
  <c r="K33" i="54" s="1"/>
  <c r="L18" i="54"/>
  <c r="H59" i="54"/>
  <c r="H76" i="54" s="1"/>
  <c r="H56" i="54"/>
  <c r="H54" i="54" s="1"/>
  <c r="M42" i="54"/>
  <c r="N22" i="54"/>
  <c r="I67" i="54"/>
  <c r="H64" i="54"/>
  <c r="H62" i="54" s="1"/>
  <c r="L32" i="54"/>
  <c r="M27" i="54"/>
  <c r="L31" i="54"/>
  <c r="M25" i="54"/>
  <c r="AD21" i="54"/>
  <c r="G48" i="54" l="1"/>
  <c r="G35" i="54" s="1"/>
  <c r="G37" i="54" s="1"/>
  <c r="F40" i="54"/>
  <c r="G38" i="54" s="1"/>
  <c r="F39" i="54"/>
  <c r="G69" i="54"/>
  <c r="H70" i="54"/>
  <c r="H52" i="54"/>
  <c r="H75" i="54" s="1"/>
  <c r="H49" i="54"/>
  <c r="H47" i="54" s="1"/>
  <c r="K34" i="54"/>
  <c r="L19" i="54"/>
  <c r="L29" i="54" s="1"/>
  <c r="L33" i="54" s="1"/>
  <c r="M18" i="54"/>
  <c r="N18" i="54" s="1"/>
  <c r="O18" i="54" s="1"/>
  <c r="I60" i="54"/>
  <c r="H57" i="54"/>
  <c r="H55" i="54" s="1"/>
  <c r="N42" i="54"/>
  <c r="O22" i="54"/>
  <c r="I66" i="54"/>
  <c r="I77" i="54" s="1"/>
  <c r="I63" i="54"/>
  <c r="I61" i="54" s="1"/>
  <c r="M32" i="54"/>
  <c r="N27" i="54"/>
  <c r="M31" i="54"/>
  <c r="N25" i="54"/>
  <c r="AE21" i="54"/>
  <c r="G39" i="54" l="1"/>
  <c r="G40" i="54"/>
  <c r="H38" i="54" s="1"/>
  <c r="G68" i="54"/>
  <c r="N19" i="54"/>
  <c r="N29" i="54" s="1"/>
  <c r="N33" i="54" s="1"/>
  <c r="H50" i="54"/>
  <c r="H46" i="54" s="1"/>
  <c r="H41" i="54" s="1"/>
  <c r="I53" i="54"/>
  <c r="O19" i="54"/>
  <c r="O29" i="54" s="1"/>
  <c r="O33" i="54" s="1"/>
  <c r="L34" i="54"/>
  <c r="P18" i="54"/>
  <c r="Q18" i="54" s="1"/>
  <c r="R18" i="54" s="1"/>
  <c r="M19" i="54"/>
  <c r="M29" i="54" s="1"/>
  <c r="M33" i="54" s="1"/>
  <c r="I59" i="54"/>
  <c r="I76" i="54" s="1"/>
  <c r="I56" i="54"/>
  <c r="I54" i="54" s="1"/>
  <c r="O42" i="54"/>
  <c r="P22" i="54"/>
  <c r="J67" i="54"/>
  <c r="I64" i="54"/>
  <c r="I62" i="54" s="1"/>
  <c r="N32" i="54"/>
  <c r="O27" i="54"/>
  <c r="N31" i="54"/>
  <c r="O25" i="54"/>
  <c r="AF21" i="54"/>
  <c r="H48" i="54" l="1"/>
  <c r="H69" i="54"/>
  <c r="I52" i="54"/>
  <c r="I75" i="54" s="1"/>
  <c r="I70" i="54"/>
  <c r="I49" i="54"/>
  <c r="I47" i="54" s="1"/>
  <c r="Q19" i="54"/>
  <c r="Q29" i="54" s="1"/>
  <c r="Q33" i="54" s="1"/>
  <c r="M34" i="54"/>
  <c r="P19" i="54"/>
  <c r="P29" i="54" s="1"/>
  <c r="P33" i="54" s="1"/>
  <c r="S18" i="54"/>
  <c r="T18" i="54" s="1"/>
  <c r="R19" i="54"/>
  <c r="R29" i="54" s="1"/>
  <c r="R33" i="54" s="1"/>
  <c r="J60" i="54"/>
  <c r="I57" i="54"/>
  <c r="I55" i="54" s="1"/>
  <c r="N34" i="54"/>
  <c r="P42" i="54"/>
  <c r="Q22" i="54"/>
  <c r="J66" i="54"/>
  <c r="J77" i="54" s="1"/>
  <c r="J63" i="54"/>
  <c r="J61" i="54" s="1"/>
  <c r="O32" i="54"/>
  <c r="P27" i="54"/>
  <c r="O31" i="54"/>
  <c r="P25" i="54"/>
  <c r="AG21" i="54"/>
  <c r="H35" i="54" l="1"/>
  <c r="H37" i="54" s="1"/>
  <c r="H68" i="54"/>
  <c r="U18" i="54"/>
  <c r="V18" i="54" s="1"/>
  <c r="W18" i="54" s="1"/>
  <c r="T19" i="54"/>
  <c r="T29" i="54" s="1"/>
  <c r="T33" i="54" s="1"/>
  <c r="J53" i="54"/>
  <c r="J70" i="54" s="1"/>
  <c r="I50" i="54"/>
  <c r="I46" i="54" s="1"/>
  <c r="I41" i="54" s="1"/>
  <c r="O34" i="54"/>
  <c r="U19" i="54"/>
  <c r="U29" i="54" s="1"/>
  <c r="U33" i="54" s="1"/>
  <c r="S19" i="54"/>
  <c r="S29" i="54" s="1"/>
  <c r="S33" i="54" s="1"/>
  <c r="J56" i="54"/>
  <c r="J54" i="54" s="1"/>
  <c r="J59" i="54"/>
  <c r="J76" i="54" s="1"/>
  <c r="Q42" i="54"/>
  <c r="R22" i="54"/>
  <c r="K67" i="54"/>
  <c r="J64" i="54"/>
  <c r="J62" i="54" s="1"/>
  <c r="P32" i="54"/>
  <c r="Q27" i="54"/>
  <c r="P31" i="54"/>
  <c r="Q25" i="54"/>
  <c r="AH21" i="54"/>
  <c r="P34" i="54" l="1"/>
  <c r="I48" i="54"/>
  <c r="H39" i="54"/>
  <c r="H40" i="54"/>
  <c r="I38" i="54" s="1"/>
  <c r="W19" i="54"/>
  <c r="W29" i="54" s="1"/>
  <c r="W33" i="54" s="1"/>
  <c r="X18" i="54"/>
  <c r="X19" i="54" s="1"/>
  <c r="X29" i="54" s="1"/>
  <c r="X33" i="54" s="1"/>
  <c r="I69" i="54"/>
  <c r="J49" i="54"/>
  <c r="J47" i="54" s="1"/>
  <c r="J52" i="54"/>
  <c r="J75" i="54" s="1"/>
  <c r="V19" i="54"/>
  <c r="V29" i="54" s="1"/>
  <c r="V33" i="54" s="1"/>
  <c r="Y18" i="54"/>
  <c r="Z18" i="54" s="1"/>
  <c r="AA18" i="54" s="1"/>
  <c r="K60" i="54"/>
  <c r="J57" i="54"/>
  <c r="J55" i="54" s="1"/>
  <c r="R42" i="54"/>
  <c r="S22" i="54"/>
  <c r="K66" i="54"/>
  <c r="K77" i="54" s="1"/>
  <c r="K63" i="54"/>
  <c r="K61" i="54" s="1"/>
  <c r="Q32" i="54"/>
  <c r="R27" i="54"/>
  <c r="Q31" i="54"/>
  <c r="R25" i="54"/>
  <c r="AI21" i="54"/>
  <c r="I68" i="54" l="1"/>
  <c r="I35" i="54"/>
  <c r="I37" i="54" s="1"/>
  <c r="Z19" i="54"/>
  <c r="Z29" i="54" s="1"/>
  <c r="Z33" i="54" s="1"/>
  <c r="K53" i="54"/>
  <c r="J50" i="54"/>
  <c r="J46" i="54" s="1"/>
  <c r="J41" i="54" s="1"/>
  <c r="AB18" i="54"/>
  <c r="AC18" i="54" s="1"/>
  <c r="AC19" i="54" s="1"/>
  <c r="AC29" i="54" s="1"/>
  <c r="AC33" i="54" s="1"/>
  <c r="Y19" i="54"/>
  <c r="Y29" i="54" s="1"/>
  <c r="Y33" i="54" s="1"/>
  <c r="AA19" i="54"/>
  <c r="AA29" i="54" s="1"/>
  <c r="AA33" i="54" s="1"/>
  <c r="K59" i="54"/>
  <c r="K76" i="54" s="1"/>
  <c r="K56" i="54"/>
  <c r="K54" i="54" s="1"/>
  <c r="S42" i="54"/>
  <c r="T22" i="54"/>
  <c r="L67" i="54"/>
  <c r="K64" i="54"/>
  <c r="K62" i="54" s="1"/>
  <c r="Q34" i="54"/>
  <c r="R32" i="54"/>
  <c r="S27" i="54"/>
  <c r="R31" i="54"/>
  <c r="S25" i="54"/>
  <c r="AJ21" i="54"/>
  <c r="R34" i="54" l="1"/>
  <c r="AD18" i="54"/>
  <c r="I39" i="54"/>
  <c r="I40" i="54"/>
  <c r="J38" i="54" s="1"/>
  <c r="J48" i="54"/>
  <c r="J69" i="54"/>
  <c r="K52" i="54"/>
  <c r="K75" i="54" s="1"/>
  <c r="K70" i="54"/>
  <c r="K49" i="54"/>
  <c r="K47" i="54" s="1"/>
  <c r="AB19" i="54"/>
  <c r="AB29" i="54" s="1"/>
  <c r="AB33" i="54" s="1"/>
  <c r="AE18" i="54"/>
  <c r="AF18" i="54" s="1"/>
  <c r="AF19" i="54" s="1"/>
  <c r="AF29" i="54" s="1"/>
  <c r="AF33" i="54" s="1"/>
  <c r="AD19" i="54"/>
  <c r="AD29" i="54" s="1"/>
  <c r="AD33" i="54" s="1"/>
  <c r="L60" i="54"/>
  <c r="K57" i="54"/>
  <c r="K55" i="54" s="1"/>
  <c r="T42" i="54"/>
  <c r="U22" i="54"/>
  <c r="L66" i="54"/>
  <c r="L77" i="54" s="1"/>
  <c r="L63" i="54"/>
  <c r="L61" i="54" s="1"/>
  <c r="S32" i="54"/>
  <c r="T27" i="54"/>
  <c r="S31" i="54"/>
  <c r="T25" i="54"/>
  <c r="AK21" i="54"/>
  <c r="S34" i="54" l="1"/>
  <c r="AG18" i="54"/>
  <c r="AJ18" i="54" s="1"/>
  <c r="AI18" i="54"/>
  <c r="AL18" i="54" s="1"/>
  <c r="J35" i="54"/>
  <c r="J37" i="54" s="1"/>
  <c r="J68" i="54"/>
  <c r="K50" i="54"/>
  <c r="K46" i="54" s="1"/>
  <c r="K41" i="54" s="1"/>
  <c r="L53" i="54"/>
  <c r="L70" i="54" s="1"/>
  <c r="AG19" i="54"/>
  <c r="AG29" i="54" s="1"/>
  <c r="AG33" i="54" s="1"/>
  <c r="AH18" i="54"/>
  <c r="AE19" i="54"/>
  <c r="AE29" i="54" s="1"/>
  <c r="AE33" i="54" s="1"/>
  <c r="L56" i="54"/>
  <c r="L54" i="54" s="1"/>
  <c r="L59" i="54"/>
  <c r="L76" i="54" s="1"/>
  <c r="U42" i="54"/>
  <c r="V22" i="54"/>
  <c r="M67" i="54"/>
  <c r="L64" i="54"/>
  <c r="L62" i="54" s="1"/>
  <c r="U27" i="54"/>
  <c r="T32" i="54"/>
  <c r="T31" i="54"/>
  <c r="U25" i="54"/>
  <c r="AL21" i="54"/>
  <c r="K69" i="54" l="1"/>
  <c r="K48" i="54"/>
  <c r="K35" i="54" s="1"/>
  <c r="K37" i="54" s="1"/>
  <c r="AI19" i="54"/>
  <c r="AI29" i="54" s="1"/>
  <c r="AI33" i="54" s="1"/>
  <c r="J40" i="54"/>
  <c r="K38" i="54" s="1"/>
  <c r="J39" i="54"/>
  <c r="L49" i="54"/>
  <c r="L47" i="54" s="1"/>
  <c r="L52" i="54"/>
  <c r="L75" i="54" s="1"/>
  <c r="AO18" i="54"/>
  <c r="AO19" i="54" s="1"/>
  <c r="AO29" i="54" s="1"/>
  <c r="AO33" i="54" s="1"/>
  <c r="AL19" i="54"/>
  <c r="AL29" i="54" s="1"/>
  <c r="AL33" i="54" s="1"/>
  <c r="AM18" i="54"/>
  <c r="AJ19" i="54"/>
  <c r="AJ29" i="54" s="1"/>
  <c r="AJ33" i="54" s="1"/>
  <c r="AH19" i="54"/>
  <c r="AH29" i="54" s="1"/>
  <c r="AH33" i="54" s="1"/>
  <c r="AK18" i="54"/>
  <c r="M60" i="54"/>
  <c r="L57" i="54"/>
  <c r="L55" i="54" s="1"/>
  <c r="T34" i="54"/>
  <c r="V42" i="54"/>
  <c r="W22" i="54"/>
  <c r="M66" i="54"/>
  <c r="M77" i="54" s="1"/>
  <c r="M63" i="54"/>
  <c r="M61" i="54" s="1"/>
  <c r="V27" i="54"/>
  <c r="U32" i="54"/>
  <c r="U31" i="54"/>
  <c r="V25" i="54"/>
  <c r="AM21" i="54"/>
  <c r="K40" i="54" l="1"/>
  <c r="L38" i="54" s="1"/>
  <c r="K68" i="54"/>
  <c r="K39" i="54"/>
  <c r="M53" i="54"/>
  <c r="L50" i="54"/>
  <c r="AP18" i="54"/>
  <c r="AP19" i="54" s="1"/>
  <c r="AP29" i="54" s="1"/>
  <c r="AP33" i="54" s="1"/>
  <c r="AM19" i="54"/>
  <c r="AM29" i="54" s="1"/>
  <c r="AM33" i="54" s="1"/>
  <c r="AK19" i="54"/>
  <c r="AK29" i="54" s="1"/>
  <c r="AK33" i="54" s="1"/>
  <c r="AN18" i="54"/>
  <c r="M56" i="54"/>
  <c r="M54" i="54" s="1"/>
  <c r="M59" i="54"/>
  <c r="M76" i="54" s="1"/>
  <c r="W42" i="54"/>
  <c r="X22" i="54"/>
  <c r="U34" i="54"/>
  <c r="N67" i="54"/>
  <c r="M64" i="54"/>
  <c r="M62" i="54" s="1"/>
  <c r="W27" i="54"/>
  <c r="V32" i="54"/>
  <c r="V31" i="54"/>
  <c r="W25" i="54"/>
  <c r="AN21" i="54"/>
  <c r="L46" i="54" l="1"/>
  <c r="L41" i="54" s="1"/>
  <c r="L48" i="54"/>
  <c r="L69" i="54"/>
  <c r="M70" i="54"/>
  <c r="M49" i="54"/>
  <c r="M47" i="54" s="1"/>
  <c r="M52" i="54"/>
  <c r="M75" i="54" s="1"/>
  <c r="AN19" i="54"/>
  <c r="AN29" i="54" s="1"/>
  <c r="AN33" i="54" s="1"/>
  <c r="AQ18" i="54"/>
  <c r="AQ19" i="54" s="1"/>
  <c r="AQ29" i="54" s="1"/>
  <c r="AQ33" i="54" s="1"/>
  <c r="N60" i="54"/>
  <c r="M57" i="54"/>
  <c r="M55" i="54" s="1"/>
  <c r="V34" i="54"/>
  <c r="X42" i="54"/>
  <c r="Y22" i="54"/>
  <c r="N66" i="54"/>
  <c r="N77" i="54" s="1"/>
  <c r="N63" i="54"/>
  <c r="N61" i="54" s="1"/>
  <c r="X27" i="54"/>
  <c r="W32" i="54"/>
  <c r="W31" i="54"/>
  <c r="X25" i="54"/>
  <c r="AO21" i="54"/>
  <c r="L35" i="54" l="1"/>
  <c r="L37" i="54" s="1"/>
  <c r="L68" i="54"/>
  <c r="N53" i="54"/>
  <c r="N70" i="54" s="1"/>
  <c r="M50" i="54"/>
  <c r="M46" i="54" s="1"/>
  <c r="M41" i="54" s="1"/>
  <c r="N59" i="54"/>
  <c r="N76" i="54" s="1"/>
  <c r="N56" i="54"/>
  <c r="N54" i="54" s="1"/>
  <c r="Y42" i="54"/>
  <c r="Z22" i="54"/>
  <c r="W34" i="54"/>
  <c r="O67" i="54"/>
  <c r="N64" i="54"/>
  <c r="N62" i="54" s="1"/>
  <c r="Y27" i="54"/>
  <c r="X32" i="54"/>
  <c r="X31" i="54"/>
  <c r="Y25" i="54"/>
  <c r="AP21" i="54"/>
  <c r="M48" i="54" l="1"/>
  <c r="L39" i="54"/>
  <c r="L40" i="54"/>
  <c r="M38" i="54" s="1"/>
  <c r="M69" i="54"/>
  <c r="N49" i="54"/>
  <c r="N47" i="54" s="1"/>
  <c r="N52" i="54"/>
  <c r="N75" i="54" s="1"/>
  <c r="O60" i="54"/>
  <c r="N57" i="54"/>
  <c r="N55" i="54" s="1"/>
  <c r="X34" i="54"/>
  <c r="Z42" i="54"/>
  <c r="AA22" i="54"/>
  <c r="O66" i="54"/>
  <c r="O77" i="54" s="1"/>
  <c r="O63" i="54"/>
  <c r="O61" i="54" s="1"/>
  <c r="Z27" i="54"/>
  <c r="Y32" i="54"/>
  <c r="Y31" i="54"/>
  <c r="Z25" i="54"/>
  <c r="AQ21" i="54"/>
  <c r="M35" i="54" l="1"/>
  <c r="M37" i="54" s="1"/>
  <c r="M68" i="54"/>
  <c r="O53" i="54"/>
  <c r="N50" i="54"/>
  <c r="N48" i="54" s="1"/>
  <c r="O56" i="54"/>
  <c r="O54" i="54" s="1"/>
  <c r="O59" i="54"/>
  <c r="O76" i="54" s="1"/>
  <c r="Y34" i="54"/>
  <c r="AA42" i="54"/>
  <c r="AB22" i="54"/>
  <c r="P67" i="54"/>
  <c r="O64" i="54"/>
  <c r="O62" i="54" s="1"/>
  <c r="AA27" i="54"/>
  <c r="Z32" i="54"/>
  <c r="Z31" i="54"/>
  <c r="AA25" i="54"/>
  <c r="N68" i="54" l="1"/>
  <c r="N35" i="54"/>
  <c r="N37" i="54" s="1"/>
  <c r="M40" i="54"/>
  <c r="N38" i="54" s="1"/>
  <c r="M39" i="54"/>
  <c r="O52" i="54"/>
  <c r="O75" i="54" s="1"/>
  <c r="O70" i="54"/>
  <c r="O49" i="54"/>
  <c r="O47" i="54" s="1"/>
  <c r="N69" i="54"/>
  <c r="N46" i="54"/>
  <c r="N41" i="54" s="1"/>
  <c r="O57" i="54"/>
  <c r="O55" i="54" s="1"/>
  <c r="P60" i="54"/>
  <c r="Z34" i="54"/>
  <c r="AB42" i="54"/>
  <c r="AC22" i="54"/>
  <c r="P66" i="54"/>
  <c r="P77" i="54" s="1"/>
  <c r="P63" i="54"/>
  <c r="P61" i="54" s="1"/>
  <c r="AB27" i="54"/>
  <c r="AA32" i="54"/>
  <c r="AA31" i="54"/>
  <c r="AB25" i="54"/>
  <c r="N39" i="54" l="1"/>
  <c r="N40" i="54"/>
  <c r="O38" i="54" s="1"/>
  <c r="P53" i="54"/>
  <c r="O50" i="54"/>
  <c r="P59" i="54"/>
  <c r="P76" i="54" s="1"/>
  <c r="P56" i="54"/>
  <c r="P54" i="54" s="1"/>
  <c r="AA34" i="54"/>
  <c r="AC42" i="54"/>
  <c r="AD22" i="54"/>
  <c r="Q67" i="54"/>
  <c r="P64" i="54"/>
  <c r="P62" i="54" s="1"/>
  <c r="AC27" i="54"/>
  <c r="AB32" i="54"/>
  <c r="AB31" i="54"/>
  <c r="AC25" i="54"/>
  <c r="O46" i="54" l="1"/>
  <c r="O41" i="54" s="1"/>
  <c r="O48" i="54"/>
  <c r="O69" i="54"/>
  <c r="P70" i="54"/>
  <c r="P49" i="54"/>
  <c r="P47" i="54" s="1"/>
  <c r="P52" i="54"/>
  <c r="P75" i="54" s="1"/>
  <c r="Q60" i="54"/>
  <c r="P57" i="54"/>
  <c r="P55" i="54" s="1"/>
  <c r="AD42" i="54"/>
  <c r="AE22" i="54"/>
  <c r="AB34" i="54"/>
  <c r="Q66" i="54"/>
  <c r="Q77" i="54" s="1"/>
  <c r="Q63" i="54"/>
  <c r="Q61" i="54" s="1"/>
  <c r="AD27" i="54"/>
  <c r="AC32" i="54"/>
  <c r="AC31" i="54"/>
  <c r="AD25" i="54"/>
  <c r="O68" i="54" l="1"/>
  <c r="O35" i="54"/>
  <c r="O37" i="54" s="1"/>
  <c r="Q53" i="54"/>
  <c r="Q70" i="54" s="1"/>
  <c r="P50" i="54"/>
  <c r="P46" i="54" s="1"/>
  <c r="P41" i="54" s="1"/>
  <c r="Q56" i="54"/>
  <c r="Q54" i="54" s="1"/>
  <c r="Q59" i="54"/>
  <c r="Q76" i="54" s="1"/>
  <c r="AC34" i="54"/>
  <c r="AE42" i="54"/>
  <c r="AF22" i="54"/>
  <c r="R67" i="54"/>
  <c r="Q64" i="54"/>
  <c r="Q62" i="54" s="1"/>
  <c r="AE27" i="54"/>
  <c r="AD32" i="54"/>
  <c r="AD31" i="54"/>
  <c r="AE25" i="54"/>
  <c r="O39" i="54" l="1"/>
  <c r="O40" i="54"/>
  <c r="P38" i="54" s="1"/>
  <c r="P48" i="54"/>
  <c r="P69" i="54"/>
  <c r="Q52" i="54"/>
  <c r="Q75" i="54" s="1"/>
  <c r="Q49" i="54"/>
  <c r="Q47" i="54" s="1"/>
  <c r="R60" i="54"/>
  <c r="Q57" i="54"/>
  <c r="Q55" i="54" s="1"/>
  <c r="AF42" i="54"/>
  <c r="AG22" i="54"/>
  <c r="AD34" i="54"/>
  <c r="R66" i="54"/>
  <c r="R77" i="54" s="1"/>
  <c r="R63" i="54"/>
  <c r="R61" i="54" s="1"/>
  <c r="AF27" i="54"/>
  <c r="AE32" i="54"/>
  <c r="AE31" i="54"/>
  <c r="AF25" i="54"/>
  <c r="P35" i="54" l="1"/>
  <c r="P37" i="54" s="1"/>
  <c r="P68" i="54"/>
  <c r="R53" i="54"/>
  <c r="R70" i="54" s="1"/>
  <c r="Q50" i="54"/>
  <c r="Q48" i="54" s="1"/>
  <c r="R56" i="54"/>
  <c r="R54" i="54" s="1"/>
  <c r="R59" i="54"/>
  <c r="R76" i="54" s="1"/>
  <c r="AE34" i="54"/>
  <c r="AG42" i="54"/>
  <c r="AH22" i="54"/>
  <c r="S67" i="54"/>
  <c r="R64" i="54"/>
  <c r="R62" i="54" s="1"/>
  <c r="AG27" i="54"/>
  <c r="AF32" i="54"/>
  <c r="AF31" i="54"/>
  <c r="AG25" i="54"/>
  <c r="Q68" i="54" l="1"/>
  <c r="Q35" i="54"/>
  <c r="Q37" i="54" s="1"/>
  <c r="P40" i="54"/>
  <c r="Q38" i="54" s="1"/>
  <c r="P39" i="54"/>
  <c r="R49" i="54"/>
  <c r="R47" i="54" s="1"/>
  <c r="R52" i="54"/>
  <c r="R75" i="54" s="1"/>
  <c r="Q69" i="54"/>
  <c r="Q46" i="54"/>
  <c r="Q41" i="54" s="1"/>
  <c r="R57" i="54"/>
  <c r="R55" i="54" s="1"/>
  <c r="S60" i="54"/>
  <c r="AF34" i="54"/>
  <c r="AH42" i="54"/>
  <c r="AI22" i="54"/>
  <c r="S66" i="54"/>
  <c r="S77" i="54" s="1"/>
  <c r="S63" i="54"/>
  <c r="S61" i="54" s="1"/>
  <c r="AH27" i="54"/>
  <c r="AG32" i="54"/>
  <c r="AG31" i="54"/>
  <c r="AH25" i="54"/>
  <c r="Q40" i="54" l="1"/>
  <c r="R38" i="54" s="1"/>
  <c r="Q39" i="54"/>
  <c r="R50" i="54"/>
  <c r="R46" i="54" s="1"/>
  <c r="R41" i="54" s="1"/>
  <c r="S53" i="54"/>
  <c r="S56" i="54"/>
  <c r="S54" i="54" s="1"/>
  <c r="S59" i="54"/>
  <c r="S76" i="54" s="1"/>
  <c r="AG34" i="54"/>
  <c r="AI42" i="54"/>
  <c r="AJ22" i="54"/>
  <c r="T67" i="54"/>
  <c r="S64" i="54"/>
  <c r="S62" i="54" s="1"/>
  <c r="AI27" i="54"/>
  <c r="AH32" i="54"/>
  <c r="AH31" i="54"/>
  <c r="AI25" i="54"/>
  <c r="R48" i="54" l="1"/>
  <c r="R35" i="54" s="1"/>
  <c r="R37" i="54" s="1"/>
  <c r="R40" i="54" s="1"/>
  <c r="R69" i="54"/>
  <c r="S70" i="54"/>
  <c r="S49" i="54"/>
  <c r="S47" i="54" s="1"/>
  <c r="S52" i="54"/>
  <c r="S75" i="54" s="1"/>
  <c r="T60" i="54"/>
  <c r="S57" i="54"/>
  <c r="S55" i="54" s="1"/>
  <c r="AH34" i="54"/>
  <c r="AJ42" i="54"/>
  <c r="AK22" i="54"/>
  <c r="T66" i="54"/>
  <c r="T77" i="54" s="1"/>
  <c r="T63" i="54"/>
  <c r="T61" i="54" s="1"/>
  <c r="AJ27" i="54"/>
  <c r="AI32" i="54"/>
  <c r="AI31" i="54"/>
  <c r="AJ25" i="54"/>
  <c r="R39" i="54" l="1"/>
  <c r="R68" i="54"/>
  <c r="T53" i="54"/>
  <c r="S50" i="54"/>
  <c r="S46" i="54" s="1"/>
  <c r="S41" i="54" s="1"/>
  <c r="T59" i="54"/>
  <c r="T76" i="54" s="1"/>
  <c r="T56" i="54"/>
  <c r="T54" i="54" s="1"/>
  <c r="AI34" i="54"/>
  <c r="AK42" i="54"/>
  <c r="AL22" i="54"/>
  <c r="U67" i="54"/>
  <c r="T64" i="54"/>
  <c r="T62" i="54" s="1"/>
  <c r="AK27" i="54"/>
  <c r="AJ32" i="54"/>
  <c r="AJ31" i="54"/>
  <c r="AK25" i="54"/>
  <c r="R43" i="54"/>
  <c r="S38" i="54"/>
  <c r="S48" i="54" l="1"/>
  <c r="S69" i="54"/>
  <c r="T70" i="54"/>
  <c r="T49" i="54"/>
  <c r="T47" i="54" s="1"/>
  <c r="T52" i="54"/>
  <c r="T75" i="54" s="1"/>
  <c r="U60" i="54"/>
  <c r="T57" i="54"/>
  <c r="T55" i="54" s="1"/>
  <c r="AJ34" i="54"/>
  <c r="AM22" i="54"/>
  <c r="AL42" i="54"/>
  <c r="U66" i="54"/>
  <c r="U77" i="54" s="1"/>
  <c r="U63" i="54"/>
  <c r="U61" i="54" s="1"/>
  <c r="AL27" i="54"/>
  <c r="AK32" i="54"/>
  <c r="AK31" i="54"/>
  <c r="AL25" i="54"/>
  <c r="S35" i="54" l="1"/>
  <c r="S37" i="54" s="1"/>
  <c r="S68" i="54"/>
  <c r="U53" i="54"/>
  <c r="U70" i="54" s="1"/>
  <c r="T50" i="54"/>
  <c r="T46" i="54" s="1"/>
  <c r="T41" i="54" s="1"/>
  <c r="U56" i="54"/>
  <c r="U54" i="54" s="1"/>
  <c r="U59" i="54"/>
  <c r="U76" i="54" s="1"/>
  <c r="AK34" i="54"/>
  <c r="AM42" i="54"/>
  <c r="AN22" i="54"/>
  <c r="V67" i="54"/>
  <c r="U64" i="54"/>
  <c r="U62" i="54" s="1"/>
  <c r="AM27" i="54"/>
  <c r="AL32" i="54"/>
  <c r="AL31" i="54"/>
  <c r="AM25" i="54"/>
  <c r="T69" i="54" l="1"/>
  <c r="T48" i="54"/>
  <c r="S40" i="54"/>
  <c r="S39" i="54"/>
  <c r="U49" i="54"/>
  <c r="U47" i="54" s="1"/>
  <c r="U52" i="54"/>
  <c r="U75" i="54" s="1"/>
  <c r="V60" i="54"/>
  <c r="U57" i="54"/>
  <c r="U55" i="54" s="1"/>
  <c r="AL34" i="54"/>
  <c r="AO22" i="54"/>
  <c r="AN42" i="54"/>
  <c r="V66" i="54"/>
  <c r="V77" i="54" s="1"/>
  <c r="V63" i="54"/>
  <c r="V61" i="54" s="1"/>
  <c r="AN27" i="54"/>
  <c r="AM32" i="54"/>
  <c r="AM31" i="54"/>
  <c r="AN25" i="54"/>
  <c r="T35" i="54" l="1"/>
  <c r="T37" i="54" s="1"/>
  <c r="T68" i="54"/>
  <c r="S43" i="54"/>
  <c r="T38" i="54"/>
  <c r="U50" i="54"/>
  <c r="U48" i="54" s="1"/>
  <c r="U35" i="54" s="1"/>
  <c r="U37" i="54" s="1"/>
  <c r="V53" i="54"/>
  <c r="V59" i="54"/>
  <c r="V76" i="54" s="1"/>
  <c r="V56" i="54"/>
  <c r="V54" i="54" s="1"/>
  <c r="AO42" i="54"/>
  <c r="AP22" i="54"/>
  <c r="AM34" i="54"/>
  <c r="W67" i="54"/>
  <c r="V64" i="54"/>
  <c r="V62" i="54" s="1"/>
  <c r="AO27" i="54"/>
  <c r="AN32" i="54"/>
  <c r="AN31" i="54"/>
  <c r="AO25" i="54"/>
  <c r="U68" i="54" l="1"/>
  <c r="T40" i="54"/>
  <c r="T39" i="54"/>
  <c r="U69" i="54"/>
  <c r="U46" i="54"/>
  <c r="U41" i="54" s="1"/>
  <c r="V52" i="54"/>
  <c r="V75" i="54" s="1"/>
  <c r="V70" i="54"/>
  <c r="V49" i="54"/>
  <c r="V47" i="54" s="1"/>
  <c r="V57" i="54"/>
  <c r="V55" i="54" s="1"/>
  <c r="W60" i="54"/>
  <c r="AN34" i="54"/>
  <c r="AQ22" i="54"/>
  <c r="AQ42" i="54" s="1"/>
  <c r="AP42" i="54"/>
  <c r="W66" i="54"/>
  <c r="W77" i="54" s="1"/>
  <c r="W63" i="54"/>
  <c r="W61" i="54" s="1"/>
  <c r="AP27" i="54"/>
  <c r="AO32" i="54"/>
  <c r="AO31" i="54"/>
  <c r="AP25" i="54"/>
  <c r="T43" i="54" l="1"/>
  <c r="U38" i="54"/>
  <c r="V50" i="54"/>
  <c r="W53" i="54"/>
  <c r="W70" i="54" s="1"/>
  <c r="W59" i="54"/>
  <c r="W76" i="54" s="1"/>
  <c r="W56" i="54"/>
  <c r="W54" i="54" s="1"/>
  <c r="AO34" i="54"/>
  <c r="X67" i="54"/>
  <c r="W64" i="54"/>
  <c r="W62" i="54" s="1"/>
  <c r="AQ27" i="54"/>
  <c r="AQ32" i="54" s="1"/>
  <c r="AP32" i="54"/>
  <c r="AP31" i="54"/>
  <c r="AQ25" i="54"/>
  <c r="AQ31" i="54" s="1"/>
  <c r="V46" i="54" l="1"/>
  <c r="V41" i="54" s="1"/>
  <c r="V48" i="54"/>
  <c r="U39" i="54"/>
  <c r="U40" i="54"/>
  <c r="V69" i="54"/>
  <c r="W52" i="54"/>
  <c r="W75" i="54" s="1"/>
  <c r="W49" i="54"/>
  <c r="W47" i="54" s="1"/>
  <c r="X60" i="54"/>
  <c r="W57" i="54"/>
  <c r="W55" i="54" s="1"/>
  <c r="AP34" i="54"/>
  <c r="X66" i="54"/>
  <c r="X77" i="54" s="1"/>
  <c r="X63" i="54"/>
  <c r="X61" i="54" s="1"/>
  <c r="AQ34" i="54"/>
  <c r="U43" i="54" l="1"/>
  <c r="V38" i="54"/>
  <c r="V68" i="54"/>
  <c r="V35" i="54"/>
  <c r="V37" i="54" s="1"/>
  <c r="W50" i="54"/>
  <c r="W69" i="54" s="1"/>
  <c r="X53" i="54"/>
  <c r="X70" i="54" s="1"/>
  <c r="X56" i="54"/>
  <c r="X54" i="54" s="1"/>
  <c r="X59" i="54"/>
  <c r="X76" i="54" s="1"/>
  <c r="Y67" i="54"/>
  <c r="X64" i="54"/>
  <c r="X62" i="54" s="1"/>
  <c r="W48" i="54" l="1"/>
  <c r="W68" i="54" s="1"/>
  <c r="V39" i="54"/>
  <c r="V40" i="54"/>
  <c r="W46" i="54"/>
  <c r="W41" i="54" s="1"/>
  <c r="X49" i="54"/>
  <c r="X47" i="54" s="1"/>
  <c r="X52" i="54"/>
  <c r="X75" i="54" s="1"/>
  <c r="Y60" i="54"/>
  <c r="X57" i="54"/>
  <c r="X55" i="54" s="1"/>
  <c r="Y66" i="54"/>
  <c r="Y77" i="54" s="1"/>
  <c r="Y63" i="54"/>
  <c r="Y61" i="54" s="1"/>
  <c r="W35" i="54" l="1"/>
  <c r="W37" i="54" s="1"/>
  <c r="W38" i="54"/>
  <c r="V43" i="54"/>
  <c r="Y53" i="54"/>
  <c r="X50" i="54"/>
  <c r="Y56" i="54"/>
  <c r="Y54" i="54" s="1"/>
  <c r="Y59" i="54"/>
  <c r="Y76" i="54" s="1"/>
  <c r="Z67" i="54"/>
  <c r="Y64" i="54"/>
  <c r="Y62" i="54" s="1"/>
  <c r="W40" i="54" l="1"/>
  <c r="W39" i="54"/>
  <c r="X46" i="54"/>
  <c r="X41" i="54" s="1"/>
  <c r="X48" i="54"/>
  <c r="X69" i="54"/>
  <c r="Y52" i="54"/>
  <c r="Y75" i="54" s="1"/>
  <c r="Y70" i="54"/>
  <c r="Y49" i="54"/>
  <c r="Y47" i="54" s="1"/>
  <c r="Y57" i="54"/>
  <c r="Y55" i="54" s="1"/>
  <c r="Z60" i="54"/>
  <c r="Z66" i="54"/>
  <c r="Z77" i="54" s="1"/>
  <c r="Z63" i="54"/>
  <c r="Z61" i="54" s="1"/>
  <c r="W43" i="54" l="1"/>
  <c r="X38" i="54"/>
  <c r="X35" i="54"/>
  <c r="X37" i="54" s="1"/>
  <c r="X68" i="54"/>
  <c r="Z53" i="54"/>
  <c r="Y50" i="54"/>
  <c r="Y48" i="54" s="1"/>
  <c r="Y35" i="54" s="1"/>
  <c r="Y37" i="54" s="1"/>
  <c r="Z56" i="54"/>
  <c r="Z54" i="54" s="1"/>
  <c r="Z59" i="54"/>
  <c r="Z76" i="54" s="1"/>
  <c r="AA67" i="54"/>
  <c r="Z64" i="54"/>
  <c r="Z62" i="54" s="1"/>
  <c r="Y46" i="54" l="1"/>
  <c r="Y41" i="54" s="1"/>
  <c r="Y69" i="54"/>
  <c r="X39" i="54"/>
  <c r="X40" i="54"/>
  <c r="Y68" i="54"/>
  <c r="Z52" i="54"/>
  <c r="Z75" i="54" s="1"/>
  <c r="Z49" i="54"/>
  <c r="Z47" i="54" s="1"/>
  <c r="Z70" i="54"/>
  <c r="AA60" i="54"/>
  <c r="Z57" i="54"/>
  <c r="Z55" i="54" s="1"/>
  <c r="AA66" i="54"/>
  <c r="AA77" i="54" s="1"/>
  <c r="AA63" i="54"/>
  <c r="AA61" i="54" s="1"/>
  <c r="Y38" i="54" l="1"/>
  <c r="X43" i="54"/>
  <c r="Z50" i="54"/>
  <c r="Z46" i="54" s="1"/>
  <c r="Z41" i="54" s="1"/>
  <c r="AA53" i="54"/>
  <c r="AA56" i="54"/>
  <c r="AA54" i="54" s="1"/>
  <c r="AA59" i="54"/>
  <c r="AA76" i="54" s="1"/>
  <c r="AB67" i="54"/>
  <c r="AA64" i="54"/>
  <c r="AA62" i="54" s="1"/>
  <c r="Z69" i="54" l="1"/>
  <c r="Z48" i="54"/>
  <c r="Y39" i="54"/>
  <c r="Y40" i="54"/>
  <c r="AA70" i="54"/>
  <c r="AA49" i="54"/>
  <c r="AA47" i="54" s="1"/>
  <c r="AA52" i="54"/>
  <c r="AA75" i="54" s="1"/>
  <c r="AB60" i="54"/>
  <c r="AA57" i="54"/>
  <c r="AA55" i="54" s="1"/>
  <c r="AB66" i="54"/>
  <c r="AB77" i="54" s="1"/>
  <c r="AB63" i="54"/>
  <c r="AB61" i="54" s="1"/>
  <c r="Z35" i="54" l="1"/>
  <c r="Z37" i="54" s="1"/>
  <c r="Z68" i="54"/>
  <c r="Y43" i="54"/>
  <c r="Z38" i="54"/>
  <c r="AA50" i="54"/>
  <c r="AA46" i="54" s="1"/>
  <c r="AA41" i="54" s="1"/>
  <c r="AB53" i="54"/>
  <c r="AB70" i="54" s="1"/>
  <c r="AB56" i="54"/>
  <c r="AB54" i="54" s="1"/>
  <c r="AB59" i="54"/>
  <c r="AB76" i="54" s="1"/>
  <c r="AC67" i="54"/>
  <c r="AB64" i="54"/>
  <c r="AB62" i="54" s="1"/>
  <c r="AA69" i="54" l="1"/>
  <c r="AA48" i="54"/>
  <c r="Z39" i="54"/>
  <c r="Z40" i="54"/>
  <c r="AB49" i="54"/>
  <c r="AB47" i="54" s="1"/>
  <c r="AB52" i="54"/>
  <c r="AB75" i="54" s="1"/>
  <c r="AB57" i="54"/>
  <c r="AB55" i="54" s="1"/>
  <c r="AC60" i="54"/>
  <c r="AC66" i="54"/>
  <c r="AC77" i="54" s="1"/>
  <c r="AC63" i="54"/>
  <c r="AC61" i="54" s="1"/>
  <c r="Z43" i="54" l="1"/>
  <c r="AA38" i="54"/>
  <c r="AA35" i="54"/>
  <c r="AA37" i="54" s="1"/>
  <c r="AA68" i="54"/>
  <c r="AC53" i="54"/>
  <c r="AB50" i="54"/>
  <c r="AB48" i="54" s="1"/>
  <c r="AB68" i="54" s="1"/>
  <c r="AC56" i="54"/>
  <c r="AC54" i="54" s="1"/>
  <c r="AC59" i="54"/>
  <c r="AC76" i="54" s="1"/>
  <c r="AD67" i="54"/>
  <c r="AC64" i="54"/>
  <c r="AC62" i="54" s="1"/>
  <c r="AA40" i="54" l="1"/>
  <c r="AA39" i="54"/>
  <c r="AB35" i="54"/>
  <c r="AC52" i="54"/>
  <c r="AC75" i="54" s="1"/>
  <c r="AC70" i="54"/>
  <c r="AC49" i="54"/>
  <c r="AC47" i="54" s="1"/>
  <c r="AB69" i="54"/>
  <c r="AB46" i="54"/>
  <c r="AB41" i="54" s="1"/>
  <c r="AD60" i="54"/>
  <c r="AC57" i="54"/>
  <c r="AC55" i="54" s="1"/>
  <c r="AD66" i="54"/>
  <c r="AD77" i="54" s="1"/>
  <c r="AD63" i="54"/>
  <c r="AD61" i="54" s="1"/>
  <c r="AB38" i="54" l="1"/>
  <c r="AA43" i="54"/>
  <c r="AB37" i="54"/>
  <c r="AD53" i="54"/>
  <c r="AD70" i="54" s="1"/>
  <c r="AC50" i="54"/>
  <c r="AC46" i="54" s="1"/>
  <c r="AC41" i="54" s="1"/>
  <c r="AD59" i="54"/>
  <c r="AD76" i="54" s="1"/>
  <c r="AD56" i="54"/>
  <c r="AD54" i="54" s="1"/>
  <c r="AE67" i="54"/>
  <c r="AD64" i="54"/>
  <c r="AD62" i="54" s="1"/>
  <c r="AB40" i="54" l="1"/>
  <c r="AB43" i="54" s="1"/>
  <c r="AC69" i="54"/>
  <c r="AC48" i="54"/>
  <c r="AC68" i="54" s="1"/>
  <c r="AB39" i="54"/>
  <c r="AD52" i="54"/>
  <c r="AD75" i="54" s="1"/>
  <c r="AD49" i="54"/>
  <c r="AD47" i="54" s="1"/>
  <c r="AE60" i="54"/>
  <c r="AD57" i="54"/>
  <c r="AD55" i="54" s="1"/>
  <c r="AE66" i="54"/>
  <c r="AE77" i="54" s="1"/>
  <c r="AE63" i="54"/>
  <c r="AE61" i="54" s="1"/>
  <c r="AC38" i="54" l="1"/>
  <c r="AC35" i="54"/>
  <c r="AC37" i="54" s="1"/>
  <c r="AE53" i="54"/>
  <c r="AD50" i="54"/>
  <c r="AD46" i="54" s="1"/>
  <c r="AD41" i="54" s="1"/>
  <c r="AE56" i="54"/>
  <c r="AE54" i="54" s="1"/>
  <c r="AE59" i="54"/>
  <c r="AE76" i="54" s="1"/>
  <c r="AF67" i="54"/>
  <c r="AE64" i="54"/>
  <c r="AE62" i="54" s="1"/>
  <c r="AC39" i="54" l="1"/>
  <c r="AC40" i="54"/>
  <c r="AD38" i="54" s="1"/>
  <c r="AD48" i="54"/>
  <c r="AD68" i="54" s="1"/>
  <c r="AD69" i="54"/>
  <c r="AE52" i="54"/>
  <c r="AE75" i="54" s="1"/>
  <c r="AE70" i="54"/>
  <c r="AE49" i="54"/>
  <c r="AE47" i="54" s="1"/>
  <c r="AF60" i="54"/>
  <c r="AE57" i="54"/>
  <c r="AE55" i="54" s="1"/>
  <c r="AF66" i="54"/>
  <c r="AF77" i="54" s="1"/>
  <c r="AF63" i="54"/>
  <c r="AF61" i="54" s="1"/>
  <c r="AC43" i="54" l="1"/>
  <c r="AD35" i="54"/>
  <c r="AD37" i="54" s="1"/>
  <c r="AF53" i="54"/>
  <c r="AF70" i="54" s="1"/>
  <c r="AE50" i="54"/>
  <c r="AE48" i="54" s="1"/>
  <c r="AE35" i="54" s="1"/>
  <c r="AE37" i="54" s="1"/>
  <c r="AF59" i="54"/>
  <c r="AF76" i="54" s="1"/>
  <c r="AF56" i="54"/>
  <c r="AF54" i="54" s="1"/>
  <c r="AG67" i="54"/>
  <c r="AF64" i="54"/>
  <c r="AF62" i="54" s="1"/>
  <c r="AE69" i="54" l="1"/>
  <c r="AD40" i="54"/>
  <c r="AD39" i="54"/>
  <c r="AE46" i="54"/>
  <c r="AE41" i="54" s="1"/>
  <c r="AE68" i="54"/>
  <c r="AF49" i="54"/>
  <c r="AF47" i="54" s="1"/>
  <c r="AF52" i="54"/>
  <c r="AF75" i="54" s="1"/>
  <c r="AG60" i="54"/>
  <c r="AF57" i="54"/>
  <c r="AF55" i="54" s="1"/>
  <c r="AG66" i="54"/>
  <c r="AG77" i="54" s="1"/>
  <c r="AG63" i="54"/>
  <c r="AG61" i="54" s="1"/>
  <c r="AD43" i="54" l="1"/>
  <c r="AE38" i="54"/>
  <c r="AF50" i="54"/>
  <c r="AF48" i="54" s="1"/>
  <c r="AF35" i="54" s="1"/>
  <c r="AF37" i="54" s="1"/>
  <c r="AG53" i="54"/>
  <c r="AG56" i="54"/>
  <c r="AG54" i="54" s="1"/>
  <c r="AG59" i="54"/>
  <c r="AG76" i="54" s="1"/>
  <c r="AH67" i="54"/>
  <c r="AG64" i="54"/>
  <c r="AG62" i="54" s="1"/>
  <c r="AF46" i="54" l="1"/>
  <c r="AF41" i="54" s="1"/>
  <c r="AE39" i="54"/>
  <c r="AE40" i="54"/>
  <c r="AF68" i="54"/>
  <c r="AF69" i="54"/>
  <c r="AG49" i="54"/>
  <c r="AG47" i="54" s="1"/>
  <c r="AG52" i="54"/>
  <c r="AG75" i="54" s="1"/>
  <c r="AG70" i="54"/>
  <c r="AH60" i="54"/>
  <c r="AG57" i="54"/>
  <c r="AG55" i="54" s="1"/>
  <c r="AH66" i="54"/>
  <c r="AH77" i="54" s="1"/>
  <c r="AH63" i="54"/>
  <c r="AH61" i="54" s="1"/>
  <c r="AF38" i="54" l="1"/>
  <c r="AE43" i="54"/>
  <c r="AH53" i="54"/>
  <c r="AG50" i="54"/>
  <c r="AH59" i="54"/>
  <c r="AH76" i="54" s="1"/>
  <c r="AH56" i="54"/>
  <c r="AH54" i="54" s="1"/>
  <c r="AI67" i="54"/>
  <c r="AH64" i="54"/>
  <c r="AH62" i="54" s="1"/>
  <c r="AF39" i="54" l="1"/>
  <c r="AF40" i="54"/>
  <c r="AH52" i="54"/>
  <c r="AH75" i="54" s="1"/>
  <c r="AH70" i="54"/>
  <c r="AH49" i="54"/>
  <c r="AH47" i="54" s="1"/>
  <c r="AG69" i="54"/>
  <c r="AG48" i="54"/>
  <c r="AG46" i="54"/>
  <c r="AG41" i="54" s="1"/>
  <c r="AI60" i="54"/>
  <c r="AH57" i="54"/>
  <c r="AH55" i="54" s="1"/>
  <c r="AI66" i="54"/>
  <c r="AI77" i="54" s="1"/>
  <c r="AI63" i="54"/>
  <c r="AI61" i="54" s="1"/>
  <c r="AG38" i="54" l="1"/>
  <c r="AF43" i="54"/>
  <c r="AG35" i="54"/>
  <c r="AG37" i="54" s="1"/>
  <c r="AG68" i="54"/>
  <c r="AH50" i="54"/>
  <c r="AI53" i="54"/>
  <c r="AI70" i="54" s="1"/>
  <c r="AI56" i="54"/>
  <c r="AI54" i="54" s="1"/>
  <c r="AI59" i="54"/>
  <c r="AI76" i="54" s="1"/>
  <c r="AJ67" i="54"/>
  <c r="AI64" i="54"/>
  <c r="AI62" i="54" s="1"/>
  <c r="AH48" i="54" l="1"/>
  <c r="AH46" i="54"/>
  <c r="AH41" i="54" s="1"/>
  <c r="AH69" i="54"/>
  <c r="AG39" i="54"/>
  <c r="AG40" i="54"/>
  <c r="AI52" i="54"/>
  <c r="AI75" i="54" s="1"/>
  <c r="AI49" i="54"/>
  <c r="AI47" i="54" s="1"/>
  <c r="AI57" i="54"/>
  <c r="AI55" i="54" s="1"/>
  <c r="AJ60" i="54"/>
  <c r="AJ66" i="54"/>
  <c r="AJ77" i="54" s="1"/>
  <c r="AJ63" i="54"/>
  <c r="AJ61" i="54" s="1"/>
  <c r="AJ53" i="54" l="1"/>
  <c r="AI50" i="54"/>
  <c r="AI69" i="54" s="1"/>
  <c r="AH38" i="54"/>
  <c r="AG43" i="54"/>
  <c r="AH68" i="54"/>
  <c r="AH35" i="54"/>
  <c r="AH37" i="54" s="1"/>
  <c r="AJ56" i="54"/>
  <c r="AJ54" i="54" s="1"/>
  <c r="AJ59" i="54"/>
  <c r="AJ76" i="54" s="1"/>
  <c r="AK67" i="54"/>
  <c r="AJ64" i="54"/>
  <c r="AJ62" i="54" s="1"/>
  <c r="AI46" i="54" l="1"/>
  <c r="AI41" i="54" s="1"/>
  <c r="AI48" i="54"/>
  <c r="AH40" i="54"/>
  <c r="AH39" i="54"/>
  <c r="AJ52" i="54"/>
  <c r="AJ75" i="54" s="1"/>
  <c r="AJ70" i="54"/>
  <c r="AJ49" i="54"/>
  <c r="AJ47" i="54" s="1"/>
  <c r="AJ57" i="54"/>
  <c r="AJ55" i="54" s="1"/>
  <c r="AK60" i="54"/>
  <c r="AK66" i="54"/>
  <c r="AK77" i="54" s="1"/>
  <c r="AK63" i="54"/>
  <c r="AK61" i="54" s="1"/>
  <c r="AI35" i="54" l="1"/>
  <c r="AI37" i="54" s="1"/>
  <c r="AI68" i="54"/>
  <c r="AH43" i="54"/>
  <c r="AI38" i="54"/>
  <c r="AJ50" i="54"/>
  <c r="AJ48" i="54" s="1"/>
  <c r="AJ35" i="54" s="1"/>
  <c r="AJ37" i="54" s="1"/>
  <c r="AK53" i="54"/>
  <c r="AK59" i="54"/>
  <c r="AK76" i="54" s="1"/>
  <c r="AK56" i="54"/>
  <c r="AK54" i="54" s="1"/>
  <c r="AL67" i="54"/>
  <c r="AK64" i="54"/>
  <c r="AK62" i="54" s="1"/>
  <c r="AJ46" i="54" l="1"/>
  <c r="AJ41" i="54" s="1"/>
  <c r="AJ69" i="54"/>
  <c r="AJ68" i="54"/>
  <c r="AK49" i="54"/>
  <c r="AK47" i="54" s="1"/>
  <c r="AK52" i="54"/>
  <c r="AK75" i="54" s="1"/>
  <c r="AI40" i="54"/>
  <c r="AI39" i="54"/>
  <c r="AK70" i="54"/>
  <c r="AK57" i="54"/>
  <c r="AK55" i="54" s="1"/>
  <c r="AL60" i="54"/>
  <c r="AL66" i="54"/>
  <c r="AL77" i="54" s="1"/>
  <c r="AL63" i="54"/>
  <c r="AL61" i="54" s="1"/>
  <c r="AI43" i="54" l="1"/>
  <c r="AJ38" i="54"/>
  <c r="AK50" i="54"/>
  <c r="AK46" i="54" s="1"/>
  <c r="AK41" i="54" s="1"/>
  <c r="AL53" i="54"/>
  <c r="AL59" i="54"/>
  <c r="AL76" i="54" s="1"/>
  <c r="AL56" i="54"/>
  <c r="AL54" i="54" s="1"/>
  <c r="AM67" i="54"/>
  <c r="AL64" i="54"/>
  <c r="AL62" i="54" s="1"/>
  <c r="AK48" i="54" l="1"/>
  <c r="AK69" i="54"/>
  <c r="AL70" i="54"/>
  <c r="AL49" i="54"/>
  <c r="AL47" i="54" s="1"/>
  <c r="AL52" i="54"/>
  <c r="AL75" i="54" s="1"/>
  <c r="AJ40" i="54"/>
  <c r="AJ39" i="54"/>
  <c r="AM60" i="54"/>
  <c r="AL57" i="54"/>
  <c r="AL55" i="54" s="1"/>
  <c r="AM66" i="54"/>
  <c r="AM77" i="54" s="1"/>
  <c r="AM63" i="54"/>
  <c r="AM61" i="54" s="1"/>
  <c r="AJ43" i="54" l="1"/>
  <c r="AK38" i="54"/>
  <c r="AL50" i="54"/>
  <c r="AL69" i="54" s="1"/>
  <c r="AM53" i="54"/>
  <c r="AK35" i="54"/>
  <c r="AK37" i="54" s="1"/>
  <c r="AK68" i="54"/>
  <c r="AM59" i="54"/>
  <c r="AM76" i="54" s="1"/>
  <c r="AM56" i="54"/>
  <c r="AM54" i="54" s="1"/>
  <c r="AN67" i="54"/>
  <c r="AM64" i="54"/>
  <c r="AM62" i="54" s="1"/>
  <c r="AK40" i="54" l="1"/>
  <c r="AK39" i="54"/>
  <c r="AL46" i="54"/>
  <c r="AL41" i="54" s="1"/>
  <c r="AL48" i="54"/>
  <c r="AM52" i="54"/>
  <c r="AM75" i="54" s="1"/>
  <c r="AM70" i="54"/>
  <c r="AM49" i="54"/>
  <c r="AM47" i="54" s="1"/>
  <c r="AM57" i="54"/>
  <c r="AM55" i="54" s="1"/>
  <c r="AN60" i="54"/>
  <c r="AN66" i="54"/>
  <c r="AN77" i="54" s="1"/>
  <c r="AN63" i="54"/>
  <c r="AN61" i="54" s="1"/>
  <c r="AN53" i="54" l="1"/>
  <c r="AM50" i="54"/>
  <c r="AM46" i="54" s="1"/>
  <c r="AM41" i="54" s="1"/>
  <c r="AK43" i="54"/>
  <c r="AL38" i="54"/>
  <c r="AL35" i="54"/>
  <c r="AL37" i="54" s="1"/>
  <c r="AL68" i="54"/>
  <c r="AN59" i="54"/>
  <c r="AN76" i="54" s="1"/>
  <c r="AN56" i="54"/>
  <c r="AN54" i="54" s="1"/>
  <c r="AO67" i="54"/>
  <c r="AN64" i="54"/>
  <c r="AN62" i="54" s="1"/>
  <c r="AM48" i="54" l="1"/>
  <c r="AM35" i="54" s="1"/>
  <c r="AM37" i="54" s="1"/>
  <c r="AM69" i="54"/>
  <c r="AL40" i="54"/>
  <c r="AL39" i="54"/>
  <c r="AN52" i="54"/>
  <c r="AN75" i="54" s="1"/>
  <c r="AN70" i="54"/>
  <c r="AN49" i="54"/>
  <c r="AN47" i="54" s="1"/>
  <c r="AO60" i="54"/>
  <c r="AN57" i="54"/>
  <c r="AN55" i="54" s="1"/>
  <c r="AO66" i="54"/>
  <c r="AO77" i="54" s="1"/>
  <c r="AO63" i="54"/>
  <c r="AO61" i="54" s="1"/>
  <c r="AM68" i="54" l="1"/>
  <c r="AN50" i="54"/>
  <c r="AN69" i="54" s="1"/>
  <c r="AO53" i="54"/>
  <c r="AO70" i="54" s="1"/>
  <c r="AL43" i="54"/>
  <c r="AM38" i="54"/>
  <c r="AO56" i="54"/>
  <c r="AO54" i="54" s="1"/>
  <c r="AO59" i="54"/>
  <c r="AO76" i="54" s="1"/>
  <c r="AP67" i="54"/>
  <c r="AO64" i="54"/>
  <c r="AO62" i="54" s="1"/>
  <c r="AN46" i="54" l="1"/>
  <c r="AN41" i="54" s="1"/>
  <c r="AN48" i="54"/>
  <c r="AN35" i="54" s="1"/>
  <c r="AN37" i="54" s="1"/>
  <c r="AM40" i="54"/>
  <c r="AM39" i="54"/>
  <c r="AO49" i="54"/>
  <c r="AO47" i="54" s="1"/>
  <c r="AO52" i="54"/>
  <c r="AO75" i="54" s="1"/>
  <c r="AO57" i="54"/>
  <c r="AO55" i="54" s="1"/>
  <c r="AP60" i="54"/>
  <c r="AP66" i="54"/>
  <c r="AP77" i="54" s="1"/>
  <c r="AP63" i="54"/>
  <c r="AP61" i="54" s="1"/>
  <c r="AN68" i="54" l="1"/>
  <c r="AO50" i="54"/>
  <c r="AO48" i="54" s="1"/>
  <c r="AO35" i="54" s="1"/>
  <c r="AO37" i="54" s="1"/>
  <c r="AP53" i="54"/>
  <c r="AP70" i="54" s="1"/>
  <c r="AM43" i="54"/>
  <c r="AN38" i="54"/>
  <c r="AP59" i="54"/>
  <c r="AP76" i="54" s="1"/>
  <c r="AP56" i="54"/>
  <c r="AP54" i="54" s="1"/>
  <c r="AQ67" i="54"/>
  <c r="AP64" i="54"/>
  <c r="AP62" i="54" s="1"/>
  <c r="AO68" i="54" l="1"/>
  <c r="AO69" i="54"/>
  <c r="AO46" i="54"/>
  <c r="AO41" i="54" s="1"/>
  <c r="AN39" i="54"/>
  <c r="AN40" i="54"/>
  <c r="AP49" i="54"/>
  <c r="AP47" i="54" s="1"/>
  <c r="AP52" i="54"/>
  <c r="AP75" i="54" s="1"/>
  <c r="AQ60" i="54"/>
  <c r="AP57" i="54"/>
  <c r="AP55" i="54" s="1"/>
  <c r="AQ66" i="54"/>
  <c r="AQ77" i="54" s="1"/>
  <c r="AQ63" i="54"/>
  <c r="AQ61" i="54" s="1"/>
  <c r="AN43" i="54" l="1"/>
  <c r="AO38" i="54"/>
  <c r="AQ53" i="54"/>
  <c r="AP50" i="54"/>
  <c r="AP46" i="54" s="1"/>
  <c r="AP41" i="54" s="1"/>
  <c r="AQ59" i="54"/>
  <c r="AQ76" i="54" s="1"/>
  <c r="AQ56" i="54"/>
  <c r="AQ54" i="54" s="1"/>
  <c r="AQ57" i="54" s="1"/>
  <c r="AQ55" i="54" s="1"/>
  <c r="AQ64" i="54"/>
  <c r="AQ62" i="54" s="1"/>
  <c r="AP69" i="54" l="1"/>
  <c r="AO40" i="54"/>
  <c r="AO39" i="54"/>
  <c r="AP48" i="54"/>
  <c r="AQ52" i="54"/>
  <c r="AQ75" i="54" s="1"/>
  <c r="AQ70" i="54"/>
  <c r="AQ49" i="54"/>
  <c r="AQ47" i="54" s="1"/>
  <c r="AQ50" i="54" s="1"/>
  <c r="AQ69" i="54" s="1"/>
  <c r="AQ46" i="54" l="1"/>
  <c r="AQ41" i="54" s="1"/>
  <c r="AQ48" i="54"/>
  <c r="AQ68" i="54" s="1"/>
  <c r="AP38" i="54"/>
  <c r="AO43" i="54"/>
  <c r="AP35" i="54"/>
  <c r="AP37" i="54" s="1"/>
  <c r="AP68" i="54"/>
  <c r="AQ35" i="54" l="1"/>
  <c r="AQ37" i="54" s="1"/>
  <c r="AP39" i="54"/>
  <c r="AP40" i="54"/>
  <c r="AQ38" i="54" l="1"/>
  <c r="AP43" i="54"/>
  <c r="AQ39" i="54" l="1"/>
  <c r="AQ40" i="54"/>
  <c r="AQ43" i="54" s="1"/>
  <c r="D80" i="54" s="1"/>
  <c r="E105" i="53" s="1"/>
</calcChain>
</file>

<file path=xl/comments1.xml><?xml version="1.0" encoding="utf-8"?>
<comments xmlns="http://schemas.openxmlformats.org/spreadsheetml/2006/main">
  <authors>
    <author>Autor</author>
  </authors>
  <commentList>
    <comment ref="E33" authorId="0" shapeId="0">
      <text>
        <r>
          <rPr>
            <b/>
            <sz val="26"/>
            <color indexed="81"/>
            <rFont val="Arial"/>
            <family val="2"/>
          </rPr>
          <t>ganze Prozentsätze, z.B. 2, 3 oder 4 %</t>
        </r>
        <r>
          <rPr>
            <sz val="9"/>
            <color indexed="81"/>
            <rFont val="Tahoma"/>
            <family val="2"/>
          </rPr>
          <t xml:space="preserve">
</t>
        </r>
      </text>
    </comment>
    <comment ref="E36" authorId="0" shapeId="0">
      <text>
        <r>
          <rPr>
            <b/>
            <sz val="26"/>
            <color indexed="81"/>
            <rFont val="Arial"/>
            <family val="2"/>
          </rPr>
          <t>10, 15, 25 oder 30 Jahre</t>
        </r>
      </text>
    </comment>
    <comment ref="B38" authorId="0" shapeId="0">
      <text>
        <r>
          <rPr>
            <b/>
            <sz val="26"/>
            <color indexed="81"/>
            <rFont val="Arial"/>
            <family val="2"/>
          </rPr>
          <t xml:space="preserve">Bei KfW-Effizienzhaus-Standard 55 bis zu 18.000,00 EUR je Wohneinheit
bei KfW-Effizienzhaus-Standard 40 bis zu 24.000,00 EUR je Wohneinheit
Bei KfW-Effizienzhaus-Standard 40+ bis zu 30.000,00 EUR je Wohneinheit
</t>
        </r>
      </text>
    </comment>
    <comment ref="E101" authorId="0" shapeId="0">
      <text>
        <r>
          <rPr>
            <b/>
            <sz val="26"/>
            <color indexed="81"/>
            <rFont val="Arial"/>
            <family val="2"/>
          </rPr>
          <t xml:space="preserve">
gemäß Internet-
seite der L-Bank
</t>
        </r>
      </text>
    </comment>
  </commentList>
</comments>
</file>

<file path=xl/sharedStrings.xml><?xml version="1.0" encoding="utf-8"?>
<sst xmlns="http://schemas.openxmlformats.org/spreadsheetml/2006/main" count="279" uniqueCount="129">
  <si>
    <t>Jahr der Fertigstellung der geplanten Investition:</t>
  </si>
  <si>
    <t>Eigenkapitaleinsatz:</t>
  </si>
  <si>
    <t>Fremdkapital:</t>
  </si>
  <si>
    <t>Kontrollsumme (Verprobung Kapitaleinsatz entspricht Investitionskosten):</t>
  </si>
  <si>
    <t>Darlehenssumme</t>
  </si>
  <si>
    <t>anfängliche Tilgung</t>
  </si>
  <si>
    <t>Zinssatz Anfangsfinanzierung</t>
  </si>
  <si>
    <t>Zinssatz Anschlussfinanzierung</t>
  </si>
  <si>
    <t>Tilgungsfreie Jahre</t>
  </si>
  <si>
    <t>Kontrollsumme (Darlehenssumme gesamt, Verprobung mit Fremdkapital s.o.):</t>
  </si>
  <si>
    <t>Wohnungsmiete nettokalt pro m² monatlich (preisgebunden):</t>
  </si>
  <si>
    <t>prognostizierte relative Steigerung pro Jahr:</t>
  </si>
  <si>
    <t>für die Jahre 1 bis 5 nach Fertigstellung</t>
  </si>
  <si>
    <t>für die Jahre 6 bis 10 nach Fertigstellung</t>
  </si>
  <si>
    <t>für die Jahre 11 bis 15 nach Fertigstellung</t>
  </si>
  <si>
    <t>für die Jahre 16 bis 25 nach Fertigstellung</t>
  </si>
  <si>
    <t>Garagenmiete pro Einheit pro Monat (nach Investition in das Objekt):</t>
  </si>
  <si>
    <t xml:space="preserve">jährlicher Erbbauzins für das Grundstück </t>
  </si>
  <si>
    <t>jährliche Instandhaltungskosten (Garagen) pro Einheit</t>
  </si>
  <si>
    <t>Verwaltungskosten (Garagen) pro Einheit pro Jahr (IST):</t>
  </si>
  <si>
    <t>Mietausfallwagnis prognostiziert:</t>
  </si>
  <si>
    <t>Bodenfläche</t>
  </si>
  <si>
    <t>Anschaffungskosten</t>
  </si>
  <si>
    <t>Anzahl WE</t>
  </si>
  <si>
    <t>Herstellungskosten</t>
  </si>
  <si>
    <t>Wohnfläche</t>
  </si>
  <si>
    <t>Eigenkapital</t>
  </si>
  <si>
    <t>Nebenkosten</t>
  </si>
  <si>
    <t>Fremdkapital</t>
  </si>
  <si>
    <t>Garagen</t>
  </si>
  <si>
    <t>Gesamtkosten</t>
  </si>
  <si>
    <t>Zeit</t>
  </si>
  <si>
    <t>Jahr</t>
  </si>
  <si>
    <t>A. Investition</t>
  </si>
  <si>
    <t>Anteil Altmieter</t>
  </si>
  <si>
    <t>€/m²</t>
  </si>
  <si>
    <t>Miete Wohnen monatl. je m² preisfrei</t>
  </si>
  <si>
    <t>Miete je Garage monatl. je Einheit</t>
  </si>
  <si>
    <t>Bodenwert freifinanziert</t>
  </si>
  <si>
    <t>€/Einheit</t>
  </si>
  <si>
    <t>Verwaltungsk. Garagen jährl. je Einheit</t>
  </si>
  <si>
    <t>Instandhaltung Garagen jährl. je Einheit</t>
  </si>
  <si>
    <t>€</t>
  </si>
  <si>
    <t xml:space="preserve">Nettokaltmiete </t>
  </si>
  <si>
    <t>Erbbauzins</t>
  </si>
  <si>
    <t>Verwaltungskosten</t>
  </si>
  <si>
    <t>Instandhaltungskosten</t>
  </si>
  <si>
    <t>Mietausfallwagnis</t>
  </si>
  <si>
    <t>Reinertrag</t>
  </si>
  <si>
    <t>Finanzierungszinsen + Tilgung</t>
  </si>
  <si>
    <t>Überschuss/Fehlbetrag</t>
  </si>
  <si>
    <t>Habenzinsen / Kontokorrentzinsen</t>
  </si>
  <si>
    <t>Überschuss + Zinsen jährlich</t>
  </si>
  <si>
    <t>Überschuss + Zinsen
kumuliert</t>
  </si>
  <si>
    <t>Darlehenrestschuld</t>
  </si>
  <si>
    <t>Endvermögen Investition</t>
  </si>
  <si>
    <t>Darlehensrestschuld gesamt</t>
  </si>
  <si>
    <t>Tilgung</t>
  </si>
  <si>
    <t>Tilgung konkret</t>
  </si>
  <si>
    <t>Zinssatz</t>
  </si>
  <si>
    <t>Zinssatz konkret</t>
  </si>
  <si>
    <t>Zinsaufwand</t>
  </si>
  <si>
    <t>Darlehen II Stand 31.12.</t>
  </si>
  <si>
    <t>Darlehen III Stand 31.12.</t>
  </si>
  <si>
    <t>Tilgung gesamt</t>
  </si>
  <si>
    <t>Finanzierungszinsaufwand gesamt</t>
  </si>
  <si>
    <t>Habenzinssatz</t>
  </si>
  <si>
    <t>Kontokorrentzinssatz</t>
  </si>
  <si>
    <t>Finanzierungszinssatz Darlehen I</t>
  </si>
  <si>
    <t>Finanzierungszinssatz Darlehen II</t>
  </si>
  <si>
    <t>Finanzierungszinssatz Darlehen III</t>
  </si>
  <si>
    <t>nachrichtlich:</t>
  </si>
  <si>
    <t>zzgl. 100 Basispunkte</t>
  </si>
  <si>
    <t>Bodenwert unbebaut freifinanziert</t>
  </si>
  <si>
    <t>Zuschuss</t>
  </si>
  <si>
    <t>Darlehen II</t>
  </si>
  <si>
    <t>durchschnittliche jährliche Verzinsung des Eigenkapitals über 40 Jahre</t>
  </si>
  <si>
    <t>Basisförderung: Darlehenssumme</t>
  </si>
  <si>
    <t>Basisförderung und Zusatzförderung: Darlehenssumme</t>
  </si>
  <si>
    <t>ortsübliche Vergleichsmiete für einen Neubau nettokalt pro m² monatlich (preisfrei):</t>
  </si>
  <si>
    <t>Verhältnis von preisgebundener Miete zu ortsüblicher Vergleichsmiete</t>
  </si>
  <si>
    <t>Zusatzförderung: Darlehenssumme</t>
  </si>
  <si>
    <t xml:space="preserve">Darlehen III </t>
  </si>
  <si>
    <t>Bodenwertsteigerung</t>
  </si>
  <si>
    <t>Adresse des Investitionsobjektes:</t>
  </si>
  <si>
    <t>Instandhaltung (Wohnen) jährl. je m²</t>
  </si>
  <si>
    <t>Verwaltungsk. (Wohnen) jährl. je Einheit</t>
  </si>
  <si>
    <t>Verwaltungskosten (Wohnen) pro Einheit pro Jahr (nach Investition in das Objekt):</t>
  </si>
  <si>
    <t>Referenzzinssatz</t>
  </si>
  <si>
    <t>Tilgungszuschüsse mindern Restvaluta nach wie vielen Jahren?</t>
  </si>
  <si>
    <t>Zusatzförderung: Zuschuss (Einmalzahlung)</t>
  </si>
  <si>
    <t>Zuschüsse Dritter (Einmalzahlung)</t>
  </si>
  <si>
    <t>Annuität (ohne Tilgungszuschuss)</t>
  </si>
  <si>
    <t>Annuität gesamt (ohne Tilgungszuschuss)</t>
  </si>
  <si>
    <t>Tilgung konkret (mit Tilgungszuschuss)</t>
  </si>
  <si>
    <t>Zuschüsse insgesamt (ohne Tilgungszuschüsse):</t>
  </si>
  <si>
    <t>Zuschüsse insgesamt (ohne Tilgungszuschüsse)</t>
  </si>
  <si>
    <t>Darlehen I (Landeswohnraumförderung)  Stand 31.12.</t>
  </si>
  <si>
    <t>Miete Wohnen monatl. je m² anfängl. preisgebunden</t>
  </si>
  <si>
    <t>Miete Wohnen monatl. je m² tatsächlich (bei Fluktuation)</t>
  </si>
  <si>
    <t>Darlehensnehmer:</t>
  </si>
  <si>
    <t>Datum:</t>
  </si>
  <si>
    <t>Ort, Datum</t>
  </si>
  <si>
    <t>Unterschrift, Firmenstempel</t>
  </si>
  <si>
    <t>wahlweise Basisförderung: Zuschuss (Einmalzahlung)</t>
  </si>
  <si>
    <t>Zinsfestschreibung Anfangsfinanzierung</t>
  </si>
  <si>
    <t xml:space="preserve"> </t>
  </si>
  <si>
    <t>anteilig auf die geförderten Wohnungen entfallende Bodenfläche:</t>
  </si>
  <si>
    <t>Anzahl geförderte Wohneinheiten:</t>
  </si>
  <si>
    <t>anteilig auf geförderte Wohneinheiten entfallenden Grundstücksnebenkosten:</t>
  </si>
  <si>
    <t>anteilig auf geförderte Wohneinheiten entfallende Baukosten:</t>
  </si>
  <si>
    <t>anteilig auf geförderte Wohneinheiten entfallende Gesamtkosten</t>
  </si>
  <si>
    <t>tatsächliche Wohnfläche:</t>
  </si>
  <si>
    <t>förderfähige Wohnfläche:</t>
  </si>
  <si>
    <t>auf geförderte Wohneinheiten entfallende Grundstückskosten/qm:</t>
  </si>
  <si>
    <t xml:space="preserve">(Nur die blau markierten Felder sind auszufüllen) </t>
  </si>
  <si>
    <t>Kalkulationsschema für (förder-)objektbezogene Wirtschaftlichkeitsberechnung</t>
  </si>
  <si>
    <t>Wir bestätigen die Richtigkeit und Vollständigkeit der vorstehend gemachten Angaben. Es ist uns bekannt, dass die vorstehenden Angaben subventionserhebliche Tatsachen im Sinne von § 264 Strafgesetzbuch (Subventionsbetrug) sind.</t>
  </si>
  <si>
    <t>Tilgungszuschüsse KfW / Land je geförderte Wohneinheit</t>
  </si>
  <si>
    <t>für die Jahre 26 bis 30 nach Fertigstellung</t>
  </si>
  <si>
    <t>Ergänzungszuschuss (Einmalzahlung)</t>
  </si>
  <si>
    <t>Während der Dauer der Miet- und Belegungsbindung ist die Kaltmiete gegenüber der konkreten jeweils ortsüblichen Vergleichsmiete (OVM) wahlweise zwischen 20 und 40 Prozent auf volle Prozentsätze bei entsprechender Anpassung des Subventionswertes abzusenken. Das "Verhältnis preisgebundener zu ortsüblicher Vergleichsmiete" beträgt in der Regel 67%. Da die Ermittlung der daraus resultierenden Anpassung der Basisförderung weitere Rechenvorgänge beansprucht, ist in diesen Fällen direkt mit der L-Bank Kontakt aufzunehmen.</t>
  </si>
  <si>
    <t>Vergleichszinssatz 40 Jahre</t>
  </si>
  <si>
    <t>Anzahl auf geförderte Wohneinheiten entfallende Garagen:</t>
  </si>
  <si>
    <t>anfängliche Tilgung unverbilligt</t>
  </si>
  <si>
    <t>Tilgungsnachlass (Ertrag)</t>
  </si>
  <si>
    <t>Tilgungsnachlass %</t>
  </si>
  <si>
    <t>Eingabeblatt für die soziale Mietwohnraumförderung gemäß der VwV-Wohnungsbau BW 2020/2021 in Baden-Württemberg</t>
  </si>
  <si>
    <t>jährliche Instandhaltungskosten (Preisverhältnisse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</si>
</sst>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0&quot; m²&quot;"/>
    <numFmt numFmtId="165" formatCode="#,##0&quot; Jahre&quot;"/>
    <numFmt numFmtId="166" formatCode="#,##0&quot; €/m² Boden&quot;"/>
    <numFmt numFmtId="167" formatCode="#,##0&quot; € &quot;"/>
    <numFmt numFmtId="168" formatCode="#,##0&quot; €/m² Wohnfläche &quot;"/>
    <numFmt numFmtId="169" formatCode="0.0%"/>
    <numFmt numFmtId="170" formatCode="#,##0.00&quot; €/m² &quot;"/>
    <numFmt numFmtId="171" formatCode="#,##0.00&quot; €/Einheit &quot;"/>
    <numFmt numFmtId="172" formatCode="#,##0.00&quot; €/Platz &quot;"/>
    <numFmt numFmtId="173" formatCode="#,##0.00\ &quot;€&quot;"/>
    <numFmt numFmtId="174" formatCode="#,##0&quot; €/m² &quot;"/>
    <numFmt numFmtId="175" formatCode="#,##0&quot;€ &quot;"/>
    <numFmt numFmtId="176" formatCode="0%&quot; Fluktuation&quot;"/>
    <numFmt numFmtId="177" formatCode="0.0%&quot; Steigerung&quot;"/>
    <numFmt numFmtId="178" formatCode="_-* #,##0.00\ [$€-1]_-;\-* #,##0.00\ [$€-1]_-;_-* &quot;-&quot;??\ [$€-1]_-"/>
    <numFmt numFmtId="179" formatCode="_-* #,##0.00\ &quot;DM&quot;_-;\-* #,##0.00\ &quot;DM&quot;_-;_-* &quot;-&quot;??\ &quot;DM&quot;_-;_-@_-"/>
    <numFmt numFmtId="180" formatCode="0.000%"/>
    <numFmt numFmtId="181" formatCode="&quot;höchstens &quot;#,##0&quot; €/m² Wohnfläche &quot;"/>
    <numFmt numFmtId="182" formatCode="&quot;höchstens &quot;#,##0&quot; €/m² Wohneinheit &quot;"/>
    <numFmt numFmtId="183" formatCode="#,##0.00&quot; m²&quot;"/>
    <numFmt numFmtId="184" formatCode="#,##0&quot; Jahren&quot;"/>
    <numFmt numFmtId="185" formatCode="#,##0&quot; €/Wohnung &quot;"/>
    <numFmt numFmtId="186" formatCode="#,##0.00&quot; € &quot;"/>
    <numFmt numFmtId="187" formatCode="0.000000%"/>
  </numFmts>
  <fonts count="33">
    <font>
      <sz val="10"/>
      <name val="Frutiger 45 Light"/>
      <family val="2"/>
    </font>
    <font>
      <sz val="10"/>
      <name val="Frutiger 45 Light"/>
      <family val="2"/>
    </font>
    <font>
      <sz val="11"/>
      <name val="Frutiger 45 Light"/>
      <family val="2"/>
    </font>
    <font>
      <b/>
      <u/>
      <sz val="10"/>
      <name val="Frutiger 45 Light"/>
      <family val="2"/>
    </font>
    <font>
      <b/>
      <sz val="10"/>
      <name val="Frutiger 45 Light"/>
      <family val="2"/>
    </font>
    <font>
      <b/>
      <sz val="10"/>
      <color indexed="10"/>
      <name val="Frutiger 45 Light"/>
      <family val="2"/>
    </font>
    <font>
      <sz val="10"/>
      <color indexed="10"/>
      <name val="Frutiger 45 Light"/>
      <family val="2"/>
    </font>
    <font>
      <b/>
      <sz val="12"/>
      <name val="Frutiger 45 Light"/>
      <family val="2"/>
    </font>
    <font>
      <sz val="10"/>
      <color indexed="9"/>
      <name val="Frutiger 45 Light"/>
      <family val="2"/>
    </font>
    <font>
      <sz val="10"/>
      <color indexed="42"/>
      <name val="Frutiger 45 Light"/>
      <family val="2"/>
    </font>
    <font>
      <b/>
      <u/>
      <sz val="10"/>
      <color indexed="10"/>
      <name val="Frutiger 45 Light"/>
      <family val="2"/>
    </font>
    <font>
      <b/>
      <sz val="10"/>
      <color indexed="12"/>
      <name val="Frutiger 45 Light"/>
      <family val="2"/>
    </font>
    <font>
      <sz val="10"/>
      <name val="Arial"/>
      <family val="2"/>
    </font>
    <font>
      <sz val="30"/>
      <name val="Arial"/>
      <family val="2"/>
    </font>
    <font>
      <b/>
      <u/>
      <sz val="30"/>
      <name val="Arial"/>
      <family val="2"/>
    </font>
    <font>
      <b/>
      <sz val="30"/>
      <name val="Arial"/>
      <family val="2"/>
    </font>
    <font>
      <b/>
      <sz val="30"/>
      <color indexed="10"/>
      <name val="Arial"/>
      <family val="2"/>
    </font>
    <font>
      <b/>
      <sz val="30"/>
      <color indexed="12"/>
      <name val="Arial"/>
      <family val="2"/>
    </font>
    <font>
      <b/>
      <sz val="34"/>
      <name val="Arial"/>
      <family val="2"/>
    </font>
    <font>
      <sz val="34"/>
      <name val="Arial"/>
      <family val="2"/>
    </font>
    <font>
      <b/>
      <u/>
      <sz val="34"/>
      <name val="Arial"/>
      <family val="2"/>
    </font>
    <font>
      <b/>
      <u/>
      <sz val="40"/>
      <name val="Arial"/>
      <family val="2"/>
    </font>
    <font>
      <b/>
      <sz val="44"/>
      <name val="Arial"/>
      <family val="2"/>
    </font>
    <font>
      <sz val="40"/>
      <name val="Arial"/>
      <family val="2"/>
    </font>
    <font>
      <u/>
      <sz val="34"/>
      <name val="Arial"/>
      <family val="2"/>
    </font>
    <font>
      <b/>
      <sz val="40"/>
      <name val="Arial"/>
      <family val="2"/>
    </font>
    <font>
      <b/>
      <sz val="60"/>
      <name val="Arial"/>
      <family val="2"/>
    </font>
    <font>
      <b/>
      <sz val="26"/>
      <color indexed="81"/>
      <name val="Arial"/>
      <family val="2"/>
    </font>
    <font>
      <sz val="11"/>
      <color theme="1"/>
      <name val="Calibri"/>
      <family val="2"/>
      <scheme val="minor"/>
    </font>
    <font>
      <sz val="11"/>
      <color theme="1"/>
      <name val="Arial"/>
      <family val="2"/>
    </font>
    <font>
      <b/>
      <sz val="50"/>
      <name val="Arial"/>
      <family val="2"/>
    </font>
    <font>
      <sz val="9"/>
      <color indexed="81"/>
      <name val="Tahoma"/>
      <family val="2"/>
    </font>
    <font>
      <b/>
      <sz val="34"/>
      <color theme="1"/>
      <name val="Arial"/>
      <family val="2"/>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7">
    <xf numFmtId="0" fontId="0" fillId="0" borderId="0"/>
    <xf numFmtId="178" fontId="1" fillId="0" borderId="0" applyFont="0" applyFill="0" applyBorder="0" applyAlignment="0" applyProtection="0"/>
    <xf numFmtId="9" fontId="1" fillId="0" borderId="0" applyFont="0" applyFill="0" applyBorder="0" applyAlignment="0" applyProtection="0"/>
    <xf numFmtId="0" fontId="29" fillId="0" borderId="0"/>
    <xf numFmtId="0" fontId="28" fillId="0" borderId="0"/>
    <xf numFmtId="0" fontId="2" fillId="0" borderId="0"/>
    <xf numFmtId="179" fontId="12" fillId="0" borderId="0" applyFont="0" applyFill="0" applyBorder="0" applyAlignment="0" applyProtection="0"/>
  </cellStyleXfs>
  <cellXfs count="288">
    <xf numFmtId="0" fontId="0" fillId="0" borderId="0" xfId="0"/>
    <xf numFmtId="0" fontId="18" fillId="2" borderId="1" xfId="0" applyFont="1" applyFill="1" applyBorder="1" applyProtection="1">
      <protection locked="0"/>
    </xf>
    <xf numFmtId="183" fontId="18" fillId="2" borderId="1" xfId="5" applyNumberFormat="1" applyFont="1" applyFill="1" applyBorder="1" applyProtection="1">
      <protection locked="0"/>
    </xf>
    <xf numFmtId="166" fontId="18" fillId="2" borderId="1" xfId="5" applyNumberFormat="1" applyFont="1" applyFill="1" applyBorder="1" applyProtection="1">
      <protection locked="0"/>
    </xf>
    <xf numFmtId="167" fontId="18" fillId="2" borderId="1" xfId="5" applyNumberFormat="1" applyFont="1" applyFill="1" applyBorder="1" applyProtection="1">
      <protection locked="0"/>
    </xf>
    <xf numFmtId="165" fontId="18" fillId="2" borderId="1" xfId="0" applyNumberFormat="1" applyFont="1" applyFill="1" applyBorder="1" applyProtection="1">
      <protection locked="0"/>
    </xf>
    <xf numFmtId="180" fontId="18" fillId="2" borderId="1" xfId="5" applyNumberFormat="1" applyFont="1" applyFill="1" applyBorder="1" applyProtection="1">
      <protection locked="0"/>
    </xf>
    <xf numFmtId="170" fontId="18" fillId="2" borderId="1" xfId="5" applyNumberFormat="1" applyFont="1" applyFill="1" applyBorder="1" applyProtection="1">
      <protection locked="0"/>
    </xf>
    <xf numFmtId="172" fontId="18" fillId="2" borderId="1" xfId="5" applyNumberFormat="1" applyFont="1" applyFill="1" applyBorder="1" applyProtection="1">
      <protection locked="0"/>
    </xf>
    <xf numFmtId="173" fontId="18" fillId="2" borderId="1" xfId="5" applyNumberFormat="1" applyFont="1" applyFill="1" applyBorder="1" applyProtection="1">
      <protection locked="0"/>
    </xf>
    <xf numFmtId="180" fontId="18" fillId="2" borderId="1" xfId="2" applyNumberFormat="1" applyFont="1" applyFill="1" applyBorder="1" applyProtection="1">
      <protection locked="0"/>
    </xf>
    <xf numFmtId="14" fontId="18" fillId="2" borderId="2" xfId="5" applyNumberFormat="1" applyFont="1" applyFill="1" applyBorder="1" applyProtection="1">
      <protection locked="0"/>
    </xf>
    <xf numFmtId="185" fontId="18" fillId="2" borderId="1" xfId="5" applyNumberFormat="1" applyFont="1" applyFill="1" applyBorder="1" applyProtection="1">
      <protection locked="0"/>
    </xf>
    <xf numFmtId="0" fontId="1" fillId="0" borderId="3" xfId="5" applyFont="1" applyBorder="1" applyProtection="1">
      <protection hidden="1"/>
    </xf>
    <xf numFmtId="0" fontId="3" fillId="0" borderId="3" xfId="5" applyFont="1" applyFill="1" applyBorder="1" applyProtection="1">
      <protection hidden="1"/>
    </xf>
    <xf numFmtId="0" fontId="1" fillId="0" borderId="4" xfId="5" applyFont="1" applyFill="1" applyBorder="1" applyProtection="1">
      <protection hidden="1"/>
    </xf>
    <xf numFmtId="0" fontId="4" fillId="0" borderId="4" xfId="5" applyFont="1" applyFill="1" applyBorder="1" applyProtection="1">
      <protection hidden="1"/>
    </xf>
    <xf numFmtId="0" fontId="1" fillId="0" borderId="4" xfId="5" applyFont="1" applyBorder="1" applyProtection="1">
      <protection hidden="1"/>
    </xf>
    <xf numFmtId="0" fontId="3" fillId="0" borderId="4" xfId="5" applyFont="1" applyFill="1" applyBorder="1" applyProtection="1">
      <protection hidden="1"/>
    </xf>
    <xf numFmtId="0" fontId="5" fillId="0" borderId="4" xfId="5" applyFont="1" applyFill="1" applyBorder="1" applyProtection="1">
      <protection hidden="1"/>
    </xf>
    <xf numFmtId="0" fontId="1" fillId="0" borderId="5" xfId="5" applyFont="1" applyBorder="1" applyProtection="1">
      <protection hidden="1"/>
    </xf>
    <xf numFmtId="0" fontId="1" fillId="0" borderId="0" xfId="5" applyFont="1" applyBorder="1" applyProtection="1">
      <protection hidden="1"/>
    </xf>
    <xf numFmtId="0" fontId="1" fillId="0" borderId="6" xfId="5" applyFont="1" applyBorder="1" applyProtection="1">
      <protection hidden="1"/>
    </xf>
    <xf numFmtId="0" fontId="4" fillId="0" borderId="6" xfId="5" applyFont="1" applyFill="1" applyBorder="1" applyProtection="1">
      <protection hidden="1"/>
    </xf>
    <xf numFmtId="0" fontId="1" fillId="0" borderId="0" xfId="5" applyFont="1" applyFill="1" applyBorder="1" applyProtection="1">
      <protection hidden="1"/>
    </xf>
    <xf numFmtId="0" fontId="4" fillId="0" borderId="0" xfId="5" applyFont="1" applyFill="1" applyBorder="1" applyProtection="1">
      <protection hidden="1"/>
    </xf>
    <xf numFmtId="0" fontId="4" fillId="0" borderId="7" xfId="5" applyFont="1" applyFill="1" applyBorder="1" applyProtection="1">
      <protection hidden="1"/>
    </xf>
    <xf numFmtId="174" fontId="4" fillId="0" borderId="8" xfId="5" applyNumberFormat="1" applyFont="1" applyFill="1" applyBorder="1" applyProtection="1">
      <protection hidden="1"/>
    </xf>
    <xf numFmtId="0" fontId="1" fillId="0" borderId="0" xfId="5" applyFont="1" applyProtection="1">
      <protection hidden="1"/>
    </xf>
    <xf numFmtId="0" fontId="4" fillId="0" borderId="9" xfId="5" applyFont="1" applyFill="1" applyBorder="1" applyProtection="1">
      <protection hidden="1"/>
    </xf>
    <xf numFmtId="174" fontId="4" fillId="0" borderId="10" xfId="5" applyNumberFormat="1" applyFont="1" applyFill="1" applyBorder="1" applyProtection="1">
      <protection hidden="1"/>
    </xf>
    <xf numFmtId="0" fontId="1" fillId="0" borderId="11" xfId="5" applyFont="1" applyBorder="1" applyProtection="1">
      <protection hidden="1"/>
    </xf>
    <xf numFmtId="167" fontId="4" fillId="0" borderId="8" xfId="5" applyNumberFormat="1" applyFont="1" applyFill="1" applyBorder="1" applyProtection="1">
      <protection hidden="1"/>
    </xf>
    <xf numFmtId="0" fontId="4" fillId="0" borderId="5" xfId="5" applyFont="1" applyFill="1" applyBorder="1" applyAlignment="1" applyProtection="1">
      <alignment horizontal="left"/>
      <protection hidden="1"/>
    </xf>
    <xf numFmtId="0" fontId="4" fillId="0" borderId="12" xfId="5" applyFont="1" applyFill="1" applyBorder="1" applyProtection="1">
      <protection hidden="1"/>
    </xf>
    <xf numFmtId="0" fontId="1" fillId="0" borderId="13" xfId="5" applyFont="1" applyFill="1" applyBorder="1" applyProtection="1">
      <protection hidden="1"/>
    </xf>
    <xf numFmtId="164" fontId="4" fillId="3" borderId="14" xfId="5" applyNumberFormat="1" applyFont="1" applyFill="1" applyBorder="1" applyProtection="1">
      <protection hidden="1"/>
    </xf>
    <xf numFmtId="0" fontId="4" fillId="0" borderId="15" xfId="5" applyFont="1" applyBorder="1" applyProtection="1">
      <protection hidden="1"/>
    </xf>
    <xf numFmtId="167" fontId="4" fillId="0" borderId="16" xfId="5" applyNumberFormat="1" applyFont="1" applyFill="1" applyBorder="1" applyProtection="1">
      <protection hidden="1"/>
    </xf>
    <xf numFmtId="0" fontId="4" fillId="0" borderId="15" xfId="5" applyFont="1" applyFill="1" applyBorder="1" applyAlignment="1" applyProtection="1">
      <alignment horizontal="left"/>
      <protection hidden="1"/>
    </xf>
    <xf numFmtId="0" fontId="4" fillId="0" borderId="17" xfId="5" applyFont="1" applyFill="1" applyBorder="1" applyProtection="1">
      <protection hidden="1"/>
    </xf>
    <xf numFmtId="0" fontId="1" fillId="0" borderId="5" xfId="5" applyFont="1" applyFill="1" applyBorder="1" applyProtection="1">
      <protection hidden="1"/>
    </xf>
    <xf numFmtId="0" fontId="4" fillId="3" borderId="18" xfId="5" applyFont="1" applyFill="1" applyBorder="1" applyProtection="1">
      <protection hidden="1"/>
    </xf>
    <xf numFmtId="0" fontId="4" fillId="0" borderId="15" xfId="5" applyFont="1" applyFill="1" applyBorder="1" applyProtection="1">
      <protection hidden="1"/>
    </xf>
    <xf numFmtId="167" fontId="4" fillId="0" borderId="10" xfId="5" applyNumberFormat="1" applyFont="1" applyFill="1" applyBorder="1" applyProtection="1">
      <protection hidden="1"/>
    </xf>
    <xf numFmtId="183" fontId="4" fillId="3" borderId="19" xfId="5" applyNumberFormat="1" applyFont="1" applyFill="1" applyBorder="1" applyProtection="1">
      <protection hidden="1"/>
    </xf>
    <xf numFmtId="3" fontId="4" fillId="0" borderId="0" xfId="5" applyNumberFormat="1" applyFont="1" applyFill="1" applyBorder="1" applyAlignment="1" applyProtection="1">
      <alignment wrapText="1"/>
      <protection hidden="1"/>
    </xf>
    <xf numFmtId="0" fontId="4" fillId="0" borderId="9" xfId="5" applyFont="1" applyFill="1" applyBorder="1" applyAlignment="1" applyProtection="1">
      <alignment horizontal="left"/>
      <protection hidden="1"/>
    </xf>
    <xf numFmtId="0" fontId="1" fillId="0" borderId="11" xfId="5" applyFont="1" applyFill="1" applyBorder="1" applyProtection="1">
      <protection hidden="1"/>
    </xf>
    <xf numFmtId="175" fontId="4" fillId="0" borderId="0" xfId="5" applyNumberFormat="1" applyFont="1" applyFill="1" applyBorder="1" applyProtection="1">
      <protection hidden="1"/>
    </xf>
    <xf numFmtId="0" fontId="4" fillId="0" borderId="20" xfId="5" applyFont="1" applyFill="1" applyBorder="1" applyProtection="1">
      <protection hidden="1"/>
    </xf>
    <xf numFmtId="0" fontId="1" fillId="0" borderId="21" xfId="5" applyFont="1" applyFill="1" applyBorder="1" applyProtection="1">
      <protection hidden="1"/>
    </xf>
    <xf numFmtId="1" fontId="4" fillId="3" borderId="22" xfId="5" applyNumberFormat="1" applyFont="1" applyFill="1" applyBorder="1" applyProtection="1">
      <protection hidden="1"/>
    </xf>
    <xf numFmtId="0" fontId="5" fillId="0" borderId="0" xfId="5" applyFont="1" applyFill="1" applyBorder="1" applyProtection="1">
      <protection hidden="1"/>
    </xf>
    <xf numFmtId="0" fontId="6" fillId="0" borderId="0" xfId="5" applyFont="1" applyFill="1" applyBorder="1" applyProtection="1">
      <protection hidden="1"/>
    </xf>
    <xf numFmtId="167" fontId="5" fillId="0" borderId="0" xfId="5" applyNumberFormat="1" applyFont="1" applyFill="1" applyBorder="1" applyProtection="1">
      <protection hidden="1"/>
    </xf>
    <xf numFmtId="0" fontId="4" fillId="0" borderId="23" xfId="5" applyFont="1" applyFill="1" applyBorder="1" applyAlignment="1" applyProtection="1">
      <alignment horizontal="left" wrapText="1"/>
      <protection hidden="1"/>
    </xf>
    <xf numFmtId="0" fontId="4" fillId="0" borderId="11" xfId="5" applyFont="1" applyFill="1" applyBorder="1" applyAlignment="1" applyProtection="1">
      <alignment horizontal="left" wrapText="1"/>
      <protection hidden="1"/>
    </xf>
    <xf numFmtId="0" fontId="4" fillId="0" borderId="11" xfId="5" applyFont="1" applyFill="1" applyBorder="1" applyAlignment="1" applyProtection="1">
      <alignment horizontal="right"/>
      <protection hidden="1"/>
    </xf>
    <xf numFmtId="1" fontId="1" fillId="0" borderId="6" xfId="5" applyNumberFormat="1" applyFont="1" applyBorder="1" applyProtection="1">
      <protection hidden="1"/>
    </xf>
    <xf numFmtId="1" fontId="4" fillId="0" borderId="6" xfId="5" applyNumberFormat="1" applyFont="1" applyFill="1" applyBorder="1" applyAlignment="1" applyProtection="1">
      <alignment horizontal="left"/>
      <protection hidden="1"/>
    </xf>
    <xf numFmtId="1" fontId="4" fillId="0" borderId="0" xfId="5" applyNumberFormat="1" applyFont="1" applyFill="1" applyBorder="1" applyAlignment="1" applyProtection="1">
      <alignment horizontal="right"/>
      <protection hidden="1"/>
    </xf>
    <xf numFmtId="1" fontId="1" fillId="0" borderId="0" xfId="5" applyNumberFormat="1" applyFont="1" applyProtection="1">
      <protection hidden="1"/>
    </xf>
    <xf numFmtId="0" fontId="1" fillId="4" borderId="24" xfId="5" applyFont="1" applyFill="1" applyBorder="1" applyProtection="1">
      <protection hidden="1"/>
    </xf>
    <xf numFmtId="0" fontId="7" fillId="4" borderId="3" xfId="5" applyFont="1" applyFill="1" applyBorder="1" applyProtection="1">
      <protection hidden="1"/>
    </xf>
    <xf numFmtId="3" fontId="4" fillId="4" borderId="4" xfId="5" applyNumberFormat="1" applyFont="1" applyFill="1" applyBorder="1" applyAlignment="1" applyProtection="1">
      <alignment horizontal="right"/>
      <protection hidden="1"/>
    </xf>
    <xf numFmtId="0" fontId="1" fillId="4" borderId="25" xfId="5" applyFont="1" applyFill="1" applyBorder="1" applyProtection="1">
      <protection hidden="1"/>
    </xf>
    <xf numFmtId="0" fontId="1" fillId="4" borderId="6" xfId="5" applyFont="1" applyFill="1" applyBorder="1" applyProtection="1">
      <protection hidden="1"/>
    </xf>
    <xf numFmtId="176" fontId="1" fillId="4" borderId="0" xfId="2" applyNumberFormat="1" applyFont="1" applyFill="1" applyBorder="1" applyAlignment="1" applyProtection="1">
      <alignment horizontal="right"/>
      <protection hidden="1"/>
    </xf>
    <xf numFmtId="9" fontId="1" fillId="4" borderId="0" xfId="2" applyFont="1" applyFill="1" applyBorder="1" applyAlignment="1" applyProtection="1">
      <alignment horizontal="right"/>
      <protection hidden="1"/>
    </xf>
    <xf numFmtId="0" fontId="4" fillId="4" borderId="17" xfId="5" applyFont="1" applyFill="1" applyBorder="1" applyProtection="1">
      <protection hidden="1"/>
    </xf>
    <xf numFmtId="0" fontId="4" fillId="4" borderId="5" xfId="5" applyFont="1" applyFill="1" applyBorder="1" applyProtection="1">
      <protection hidden="1"/>
    </xf>
    <xf numFmtId="0" fontId="4" fillId="4" borderId="2" xfId="5" applyFont="1" applyFill="1" applyBorder="1" applyAlignment="1" applyProtection="1">
      <alignment horizontal="right"/>
      <protection hidden="1"/>
    </xf>
    <xf numFmtId="0" fontId="0" fillId="4" borderId="6" xfId="5" applyFont="1" applyFill="1" applyBorder="1" applyProtection="1">
      <protection hidden="1"/>
    </xf>
    <xf numFmtId="177" fontId="1" fillId="4" borderId="0" xfId="5" applyNumberFormat="1" applyFont="1" applyFill="1" applyBorder="1" applyProtection="1">
      <protection hidden="1"/>
    </xf>
    <xf numFmtId="2" fontId="1" fillId="4" borderId="0" xfId="5" applyNumberFormat="1" applyFont="1" applyFill="1" applyBorder="1" applyProtection="1">
      <protection hidden="1"/>
    </xf>
    <xf numFmtId="2" fontId="1" fillId="4" borderId="0" xfId="5" applyNumberFormat="1" applyFont="1" applyFill="1" applyBorder="1" applyAlignment="1" applyProtection="1">
      <alignment horizontal="right"/>
      <protection hidden="1"/>
    </xf>
    <xf numFmtId="2" fontId="4" fillId="4" borderId="11" xfId="5" applyNumberFormat="1" applyFont="1" applyFill="1" applyBorder="1" applyAlignment="1" applyProtection="1">
      <alignment horizontal="right"/>
      <protection hidden="1"/>
    </xf>
    <xf numFmtId="4" fontId="1" fillId="4" borderId="0" xfId="5" applyNumberFormat="1" applyFont="1" applyFill="1" applyBorder="1" applyAlignment="1" applyProtection="1">
      <alignment wrapText="1"/>
      <protection hidden="1"/>
    </xf>
    <xf numFmtId="0" fontId="4" fillId="4" borderId="26" xfId="5" applyFont="1" applyFill="1" applyBorder="1" applyProtection="1">
      <protection hidden="1"/>
    </xf>
    <xf numFmtId="0" fontId="1" fillId="4" borderId="6" xfId="5" applyFont="1" applyFill="1" applyBorder="1" applyAlignment="1" applyProtection="1">
      <alignment wrapText="1"/>
      <protection hidden="1"/>
    </xf>
    <xf numFmtId="0" fontId="1" fillId="4" borderId="0" xfId="5" applyFont="1" applyFill="1" applyBorder="1" applyAlignment="1" applyProtection="1">
      <alignment wrapText="1"/>
      <protection hidden="1"/>
    </xf>
    <xf numFmtId="3" fontId="1" fillId="4" borderId="0" xfId="5" applyNumberFormat="1" applyFont="1" applyFill="1" applyBorder="1" applyAlignment="1" applyProtection="1">
      <alignment wrapText="1"/>
      <protection hidden="1"/>
    </xf>
    <xf numFmtId="3" fontId="1" fillId="4" borderId="0" xfId="5" applyNumberFormat="1" applyFont="1" applyFill="1" applyBorder="1" applyProtection="1">
      <protection hidden="1"/>
    </xf>
    <xf numFmtId="0" fontId="1" fillId="4" borderId="0" xfId="5" applyFont="1" applyFill="1" applyBorder="1" applyProtection="1">
      <protection hidden="1"/>
    </xf>
    <xf numFmtId="169" fontId="1" fillId="4" borderId="0" xfId="2" applyNumberFormat="1" applyFont="1" applyFill="1" applyBorder="1" applyProtection="1">
      <protection hidden="1"/>
    </xf>
    <xf numFmtId="3" fontId="1" fillId="4" borderId="11" xfId="5" applyNumberFormat="1" applyFont="1" applyFill="1" applyBorder="1" applyAlignment="1" applyProtection="1">
      <alignment wrapText="1"/>
      <protection hidden="1"/>
    </xf>
    <xf numFmtId="3" fontId="1" fillId="4" borderId="11" xfId="5" applyNumberFormat="1" applyFont="1" applyFill="1" applyBorder="1" applyProtection="1">
      <protection hidden="1"/>
    </xf>
    <xf numFmtId="3" fontId="8" fillId="4" borderId="0" xfId="5" applyNumberFormat="1" applyFont="1" applyFill="1" applyBorder="1" applyProtection="1">
      <protection hidden="1"/>
    </xf>
    <xf numFmtId="3" fontId="1" fillId="4" borderId="5" xfId="5" applyNumberFormat="1" applyFont="1" applyFill="1" applyBorder="1" applyProtection="1">
      <protection hidden="1"/>
    </xf>
    <xf numFmtId="0" fontId="4" fillId="4" borderId="25" xfId="5" applyFont="1" applyFill="1" applyBorder="1" applyProtection="1">
      <protection hidden="1"/>
    </xf>
    <xf numFmtId="0" fontId="4" fillId="4" borderId="20" xfId="5" applyFont="1" applyFill="1" applyBorder="1" applyAlignment="1" applyProtection="1">
      <alignment wrapText="1"/>
      <protection hidden="1"/>
    </xf>
    <xf numFmtId="0" fontId="4" fillId="4" borderId="21" xfId="5" applyFont="1" applyFill="1" applyBorder="1" applyAlignment="1" applyProtection="1">
      <alignment wrapText="1"/>
      <protection hidden="1"/>
    </xf>
    <xf numFmtId="3" fontId="4" fillId="4" borderId="21" xfId="5" applyNumberFormat="1" applyFont="1" applyFill="1" applyBorder="1" applyProtection="1">
      <protection hidden="1"/>
    </xf>
    <xf numFmtId="0" fontId="4" fillId="0" borderId="0" xfId="5" applyFont="1" applyFill="1" applyProtection="1">
      <protection hidden="1"/>
    </xf>
    <xf numFmtId="0" fontId="4" fillId="0" borderId="6" xfId="5" applyFont="1" applyFill="1" applyBorder="1" applyAlignment="1" applyProtection="1">
      <alignment wrapText="1"/>
      <protection hidden="1"/>
    </xf>
    <xf numFmtId="0" fontId="4" fillId="0" borderId="0" xfId="5" applyFont="1" applyFill="1" applyBorder="1" applyAlignment="1" applyProtection="1">
      <alignment wrapText="1"/>
      <protection hidden="1"/>
    </xf>
    <xf numFmtId="3" fontId="4" fillId="0" borderId="0" xfId="5" applyNumberFormat="1" applyFont="1" applyFill="1" applyBorder="1" applyProtection="1">
      <protection hidden="1"/>
    </xf>
    <xf numFmtId="0" fontId="4" fillId="0" borderId="25" xfId="5" applyFont="1" applyFill="1" applyBorder="1" applyProtection="1">
      <protection hidden="1"/>
    </xf>
    <xf numFmtId="9" fontId="4" fillId="0" borderId="0" xfId="5" applyNumberFormat="1" applyFont="1" applyFill="1" applyBorder="1" applyProtection="1">
      <protection hidden="1"/>
    </xf>
    <xf numFmtId="0" fontId="1" fillId="5" borderId="25" xfId="5" applyFont="1" applyFill="1" applyBorder="1" applyProtection="1">
      <protection hidden="1"/>
    </xf>
    <xf numFmtId="0" fontId="7" fillId="5" borderId="3" xfId="5" applyFont="1" applyFill="1" applyBorder="1" applyProtection="1">
      <protection hidden="1"/>
    </xf>
    <xf numFmtId="3" fontId="9" fillId="5" borderId="4" xfId="5" applyNumberFormat="1" applyFont="1" applyFill="1" applyBorder="1" applyProtection="1">
      <protection hidden="1"/>
    </xf>
    <xf numFmtId="3" fontId="1" fillId="5" borderId="4" xfId="5" applyNumberFormat="1" applyFont="1" applyFill="1" applyBorder="1" applyProtection="1">
      <protection hidden="1"/>
    </xf>
    <xf numFmtId="0" fontId="4" fillId="5" borderId="6" xfId="5" applyFont="1" applyFill="1" applyBorder="1" applyProtection="1">
      <protection hidden="1"/>
    </xf>
    <xf numFmtId="3" fontId="1" fillId="5" borderId="0" xfId="5" applyNumberFormat="1" applyFont="1" applyFill="1" applyBorder="1" applyProtection="1">
      <protection hidden="1"/>
    </xf>
    <xf numFmtId="0" fontId="4" fillId="5" borderId="0" xfId="5" applyFont="1" applyFill="1" applyBorder="1" applyProtection="1">
      <protection hidden="1"/>
    </xf>
    <xf numFmtId="10" fontId="1" fillId="5" borderId="0" xfId="5" applyNumberFormat="1" applyFont="1" applyFill="1" applyBorder="1" applyAlignment="1" applyProtection="1">
      <alignment horizontal="right"/>
      <protection hidden="1"/>
    </xf>
    <xf numFmtId="3" fontId="1" fillId="5" borderId="0" xfId="5" applyNumberFormat="1" applyFont="1" applyFill="1" applyBorder="1" applyAlignment="1" applyProtection="1">
      <alignment horizontal="right"/>
      <protection hidden="1"/>
    </xf>
    <xf numFmtId="180" fontId="1" fillId="5" borderId="0" xfId="5" applyNumberFormat="1" applyFont="1" applyFill="1" applyBorder="1" applyAlignment="1" applyProtection="1">
      <alignment horizontal="right"/>
      <protection hidden="1"/>
    </xf>
    <xf numFmtId="0" fontId="4" fillId="5" borderId="20" xfId="5" applyFont="1" applyFill="1" applyBorder="1" applyProtection="1">
      <protection hidden="1"/>
    </xf>
    <xf numFmtId="0" fontId="4" fillId="5" borderId="21" xfId="5" applyFont="1" applyFill="1" applyBorder="1" applyProtection="1">
      <protection hidden="1"/>
    </xf>
    <xf numFmtId="3" fontId="1" fillId="5" borderId="21" xfId="5" applyNumberFormat="1" applyFont="1" applyFill="1" applyBorder="1" applyProtection="1">
      <protection hidden="1"/>
    </xf>
    <xf numFmtId="0" fontId="4" fillId="5" borderId="3" xfId="5" applyFont="1" applyFill="1" applyBorder="1" applyProtection="1">
      <protection hidden="1"/>
    </xf>
    <xf numFmtId="0" fontId="1" fillId="0" borderId="3" xfId="5" applyFont="1" applyFill="1" applyBorder="1" applyProtection="1">
      <protection hidden="1"/>
    </xf>
    <xf numFmtId="0" fontId="4" fillId="0" borderId="3" xfId="5" applyFont="1" applyFill="1" applyBorder="1" applyProtection="1">
      <protection hidden="1"/>
    </xf>
    <xf numFmtId="3" fontId="4" fillId="0" borderId="4" xfId="5" applyNumberFormat="1" applyFont="1" applyFill="1" applyBorder="1" applyProtection="1">
      <protection hidden="1"/>
    </xf>
    <xf numFmtId="0" fontId="1" fillId="0" borderId="0" xfId="5" applyFont="1" applyFill="1" applyProtection="1">
      <protection hidden="1"/>
    </xf>
    <xf numFmtId="0" fontId="1" fillId="0" borderId="6" xfId="5" applyFont="1" applyFill="1" applyBorder="1" applyProtection="1">
      <protection hidden="1"/>
    </xf>
    <xf numFmtId="180" fontId="4" fillId="0" borderId="0" xfId="2" applyNumberFormat="1" applyFont="1" applyFill="1" applyBorder="1" applyAlignment="1" applyProtection="1">
      <alignment horizontal="right"/>
      <protection hidden="1"/>
    </xf>
    <xf numFmtId="169" fontId="4" fillId="0" borderId="0" xfId="2" applyNumberFormat="1" applyFont="1" applyFill="1" applyBorder="1" applyAlignment="1" applyProtection="1">
      <alignment horizontal="right"/>
      <protection hidden="1"/>
    </xf>
    <xf numFmtId="169" fontId="4" fillId="0" borderId="27" xfId="2" applyNumberFormat="1" applyFont="1" applyFill="1" applyBorder="1" applyAlignment="1" applyProtection="1">
      <alignment horizontal="right"/>
      <protection hidden="1"/>
    </xf>
    <xf numFmtId="0" fontId="4" fillId="6" borderId="28" xfId="5" applyFont="1" applyFill="1" applyBorder="1" applyProtection="1">
      <protection hidden="1"/>
    </xf>
    <xf numFmtId="0" fontId="1" fillId="6" borderId="29" xfId="5" applyFont="1" applyFill="1" applyBorder="1" applyProtection="1">
      <protection hidden="1"/>
    </xf>
    <xf numFmtId="180" fontId="4" fillId="6" borderId="30" xfId="2" applyNumberFormat="1" applyFont="1" applyFill="1" applyBorder="1" applyProtection="1">
      <protection hidden="1"/>
    </xf>
    <xf numFmtId="0" fontId="1" fillId="0" borderId="25" xfId="5" applyFont="1" applyBorder="1" applyProtection="1">
      <protection hidden="1"/>
    </xf>
    <xf numFmtId="180" fontId="4" fillId="0" borderId="0" xfId="2" applyNumberFormat="1" applyFont="1" applyFill="1" applyBorder="1" applyProtection="1">
      <protection hidden="1"/>
    </xf>
    <xf numFmtId="0" fontId="10" fillId="7" borderId="3" xfId="5" applyFont="1" applyFill="1" applyBorder="1" applyProtection="1">
      <protection hidden="1"/>
    </xf>
    <xf numFmtId="0" fontId="1" fillId="7" borderId="4" xfId="5" applyFont="1" applyFill="1" applyBorder="1" applyProtection="1">
      <protection hidden="1"/>
    </xf>
    <xf numFmtId="169" fontId="4" fillId="7" borderId="4" xfId="2" applyNumberFormat="1" applyFont="1" applyFill="1" applyBorder="1" applyProtection="1">
      <protection hidden="1"/>
    </xf>
    <xf numFmtId="0" fontId="4" fillId="3" borderId="6" xfId="5" applyFont="1" applyFill="1" applyBorder="1" applyProtection="1">
      <protection hidden="1"/>
    </xf>
    <xf numFmtId="0" fontId="4" fillId="7" borderId="6" xfId="5" applyFont="1" applyFill="1" applyBorder="1" applyProtection="1">
      <protection hidden="1"/>
    </xf>
    <xf numFmtId="0" fontId="4" fillId="7" borderId="0" xfId="5" applyFont="1" applyFill="1" applyBorder="1" applyProtection="1">
      <protection hidden="1"/>
    </xf>
    <xf numFmtId="180" fontId="4" fillId="7" borderId="0" xfId="2" applyNumberFormat="1" applyFont="1" applyFill="1" applyBorder="1" applyProtection="1">
      <protection hidden="1"/>
    </xf>
    <xf numFmtId="0" fontId="11" fillId="7" borderId="0" xfId="5" applyFont="1" applyFill="1" applyBorder="1" applyProtection="1">
      <protection hidden="1"/>
    </xf>
    <xf numFmtId="0" fontId="4" fillId="3" borderId="0" xfId="5" applyFont="1" applyFill="1" applyProtection="1">
      <protection hidden="1"/>
    </xf>
    <xf numFmtId="0" fontId="4" fillId="0" borderId="3" xfId="5" applyFont="1" applyBorder="1" applyProtection="1">
      <protection hidden="1"/>
    </xf>
    <xf numFmtId="10" fontId="4" fillId="7" borderId="0" xfId="5" applyNumberFormat="1" applyFont="1" applyFill="1" applyBorder="1" applyProtection="1">
      <protection hidden="1"/>
    </xf>
    <xf numFmtId="0" fontId="4" fillId="0" borderId="0" xfId="5" applyFont="1" applyProtection="1">
      <protection hidden="1"/>
    </xf>
    <xf numFmtId="3" fontId="1" fillId="7" borderId="0" xfId="5" applyNumberFormat="1" applyFont="1" applyFill="1" applyBorder="1" applyProtection="1">
      <protection hidden="1"/>
    </xf>
    <xf numFmtId="180" fontId="4" fillId="7" borderId="31" xfId="2" applyNumberFormat="1" applyFont="1" applyFill="1" applyBorder="1" applyProtection="1">
      <protection hidden="1"/>
    </xf>
    <xf numFmtId="0" fontId="1" fillId="7" borderId="20" xfId="5" applyFont="1" applyFill="1" applyBorder="1" applyProtection="1">
      <protection hidden="1"/>
    </xf>
    <xf numFmtId="3" fontId="1" fillId="7" borderId="21" xfId="5" applyNumberFormat="1" applyFont="1" applyFill="1" applyBorder="1" applyProtection="1">
      <protection hidden="1"/>
    </xf>
    <xf numFmtId="0" fontId="1" fillId="7" borderId="21" xfId="5" applyFont="1" applyFill="1" applyBorder="1" applyProtection="1">
      <protection hidden="1"/>
    </xf>
    <xf numFmtId="0" fontId="4" fillId="0" borderId="15" xfId="0" applyFont="1" applyBorder="1" applyProtection="1">
      <protection hidden="1"/>
    </xf>
    <xf numFmtId="167" fontId="1" fillId="0" borderId="0" xfId="5" applyNumberFormat="1" applyFont="1" applyBorder="1" applyProtection="1">
      <protection hidden="1"/>
    </xf>
    <xf numFmtId="0" fontId="4" fillId="0" borderId="0" xfId="0" applyFont="1" applyProtection="1">
      <protection hidden="1"/>
    </xf>
    <xf numFmtId="0" fontId="4" fillId="0" borderId="0" xfId="0" applyFont="1" applyBorder="1" applyProtection="1">
      <protection hidden="1"/>
    </xf>
    <xf numFmtId="0" fontId="4" fillId="0" borderId="15" xfId="0" applyFont="1" applyFill="1" applyBorder="1" applyProtection="1">
      <protection hidden="1"/>
    </xf>
    <xf numFmtId="0" fontId="4" fillId="0" borderId="0" xfId="0" applyFont="1" applyFill="1" applyProtection="1">
      <protection hidden="1"/>
    </xf>
    <xf numFmtId="0" fontId="4" fillId="0" borderId="0" xfId="0" applyFont="1" applyFill="1" applyBorder="1" applyProtection="1">
      <protection hidden="1"/>
    </xf>
    <xf numFmtId="0" fontId="1" fillId="0" borderId="15" xfId="5" applyFont="1" applyBorder="1" applyProtection="1">
      <protection hidden="1"/>
    </xf>
    <xf numFmtId="0" fontId="15" fillId="0" borderId="0" xfId="0" applyFont="1" applyBorder="1" applyProtection="1">
      <protection hidden="1"/>
    </xf>
    <xf numFmtId="0" fontId="15" fillId="0" borderId="0" xfId="0" applyFont="1" applyProtection="1">
      <protection hidden="1"/>
    </xf>
    <xf numFmtId="0" fontId="26" fillId="0" borderId="0" xfId="5" applyFont="1" applyFill="1" applyBorder="1" applyProtection="1">
      <protection hidden="1"/>
    </xf>
    <xf numFmtId="0" fontId="15" fillId="0" borderId="0" xfId="0" applyFont="1" applyFill="1" applyProtection="1">
      <protection hidden="1"/>
    </xf>
    <xf numFmtId="0" fontId="13" fillId="0" borderId="0" xfId="5" applyFont="1" applyFill="1" applyBorder="1" applyProtection="1">
      <protection hidden="1"/>
    </xf>
    <xf numFmtId="0" fontId="13" fillId="0" borderId="0" xfId="5" applyFont="1" applyBorder="1" applyProtection="1">
      <protection hidden="1"/>
    </xf>
    <xf numFmtId="0" fontId="16" fillId="0" borderId="0" xfId="5" applyFont="1" applyFill="1" applyBorder="1" applyProtection="1">
      <protection hidden="1"/>
    </xf>
    <xf numFmtId="0" fontId="14" fillId="0" borderId="0" xfId="5" applyFont="1" applyFill="1" applyBorder="1" applyProtection="1">
      <protection hidden="1"/>
    </xf>
    <xf numFmtId="0" fontId="13" fillId="0" borderId="0" xfId="0" applyFont="1" applyBorder="1" applyProtection="1">
      <protection hidden="1"/>
    </xf>
    <xf numFmtId="0" fontId="18" fillId="0" borderId="0" xfId="5" applyFont="1" applyFill="1" applyBorder="1" applyProtection="1">
      <protection hidden="1"/>
    </xf>
    <xf numFmtId="0" fontId="21" fillId="0" borderId="0" xfId="5" applyFont="1" applyFill="1" applyBorder="1" applyProtection="1">
      <protection hidden="1"/>
    </xf>
    <xf numFmtId="0" fontId="23" fillId="0" borderId="0" xfId="5" applyFont="1" applyFill="1" applyBorder="1" applyProtection="1">
      <protection hidden="1"/>
    </xf>
    <xf numFmtId="0" fontId="23" fillId="3" borderId="0" xfId="5" applyFont="1" applyFill="1" applyBorder="1" applyAlignment="1" applyProtection="1">
      <alignment horizontal="right"/>
      <protection hidden="1"/>
    </xf>
    <xf numFmtId="0" fontId="23" fillId="0" borderId="0" xfId="5" applyFont="1" applyFill="1" applyBorder="1" applyAlignment="1" applyProtection="1">
      <alignment horizontal="right"/>
      <protection hidden="1"/>
    </xf>
    <xf numFmtId="0" fontId="24" fillId="0" borderId="0" xfId="5" applyFont="1" applyFill="1" applyBorder="1" applyProtection="1">
      <protection hidden="1"/>
    </xf>
    <xf numFmtId="0" fontId="20" fillId="0" borderId="0" xfId="5" applyFont="1" applyFill="1" applyBorder="1" applyProtection="1">
      <protection hidden="1"/>
    </xf>
    <xf numFmtId="0" fontId="18" fillId="3" borderId="0" xfId="5" applyFont="1" applyFill="1" applyBorder="1" applyAlignment="1" applyProtection="1">
      <alignment horizontal="right"/>
      <protection hidden="1"/>
    </xf>
    <xf numFmtId="0" fontId="18" fillId="0" borderId="0" xfId="0" applyFont="1" applyBorder="1" applyProtection="1">
      <protection hidden="1"/>
    </xf>
    <xf numFmtId="0" fontId="18" fillId="2" borderId="0" xfId="5" applyFont="1" applyFill="1" applyBorder="1" applyProtection="1">
      <protection hidden="1"/>
    </xf>
    <xf numFmtId="0" fontId="18" fillId="0" borderId="7" xfId="0" applyFont="1" applyBorder="1" applyProtection="1">
      <protection hidden="1"/>
    </xf>
    <xf numFmtId="0" fontId="18" fillId="0" borderId="5" xfId="0" applyFont="1" applyBorder="1" applyProtection="1">
      <protection hidden="1"/>
    </xf>
    <xf numFmtId="0" fontId="18" fillId="0" borderId="8" xfId="0" applyFont="1" applyBorder="1" applyProtection="1">
      <protection hidden="1"/>
    </xf>
    <xf numFmtId="0" fontId="18" fillId="0" borderId="32" xfId="0" applyFont="1" applyBorder="1" applyProtection="1">
      <protection hidden="1"/>
    </xf>
    <xf numFmtId="0" fontId="18" fillId="0" borderId="2" xfId="0" applyFont="1" applyBorder="1" applyProtection="1">
      <protection hidden="1"/>
    </xf>
    <xf numFmtId="0" fontId="18" fillId="0" borderId="16" xfId="0" applyFont="1" applyBorder="1" applyProtection="1">
      <protection hidden="1"/>
    </xf>
    <xf numFmtId="0" fontId="18" fillId="0" borderId="7" xfId="0" applyFont="1" applyFill="1" applyBorder="1" applyProtection="1">
      <protection hidden="1"/>
    </xf>
    <xf numFmtId="0" fontId="18" fillId="0" borderId="15" xfId="0" applyFont="1" applyFill="1" applyBorder="1" applyProtection="1">
      <protection hidden="1"/>
    </xf>
    <xf numFmtId="167" fontId="18" fillId="0" borderId="33" xfId="5" applyNumberFormat="1" applyFont="1" applyFill="1" applyBorder="1" applyProtection="1">
      <protection hidden="1"/>
    </xf>
    <xf numFmtId="168" fontId="18" fillId="0" borderId="16" xfId="5" applyNumberFormat="1" applyFont="1" applyFill="1" applyBorder="1" applyProtection="1">
      <protection hidden="1"/>
    </xf>
    <xf numFmtId="0" fontId="18" fillId="0" borderId="9" xfId="0" applyFont="1" applyFill="1" applyBorder="1" applyProtection="1">
      <protection hidden="1"/>
    </xf>
    <xf numFmtId="0" fontId="18" fillId="0" borderId="11" xfId="0" applyFont="1" applyBorder="1" applyProtection="1">
      <protection hidden="1"/>
    </xf>
    <xf numFmtId="9" fontId="18" fillId="0" borderId="11" xfId="0" applyNumberFormat="1" applyFont="1" applyFill="1" applyBorder="1" applyProtection="1">
      <protection hidden="1"/>
    </xf>
    <xf numFmtId="168" fontId="18" fillId="0" borderId="11" xfId="5" applyNumberFormat="1" applyFont="1" applyFill="1" applyBorder="1" applyProtection="1">
      <protection hidden="1"/>
    </xf>
    <xf numFmtId="167" fontId="18" fillId="0" borderId="1" xfId="5" applyNumberFormat="1" applyFont="1" applyFill="1" applyBorder="1" applyProtection="1">
      <protection hidden="1"/>
    </xf>
    <xf numFmtId="0" fontId="18" fillId="0" borderId="15" xfId="0" applyFont="1" applyBorder="1" applyProtection="1">
      <protection hidden="1"/>
    </xf>
    <xf numFmtId="9" fontId="18" fillId="3" borderId="5" xfId="2" applyFont="1" applyFill="1" applyBorder="1" applyProtection="1">
      <protection hidden="1"/>
    </xf>
    <xf numFmtId="168" fontId="18" fillId="0" borderId="5" xfId="0" applyNumberFormat="1" applyFont="1" applyBorder="1" applyProtection="1">
      <protection hidden="1"/>
    </xf>
    <xf numFmtId="9" fontId="18" fillId="3" borderId="0" xfId="2" applyFont="1" applyFill="1" applyBorder="1" applyProtection="1">
      <protection hidden="1"/>
    </xf>
    <xf numFmtId="168" fontId="18" fillId="0" borderId="16" xfId="0" applyNumberFormat="1" applyFont="1" applyBorder="1" applyProtection="1">
      <protection hidden="1"/>
    </xf>
    <xf numFmtId="0" fontId="18" fillId="0" borderId="9" xfId="0" applyFont="1" applyBorder="1" applyProtection="1">
      <protection hidden="1"/>
    </xf>
    <xf numFmtId="9" fontId="18" fillId="3" borderId="11" xfId="2" applyFont="1" applyFill="1" applyBorder="1" applyProtection="1">
      <protection hidden="1"/>
    </xf>
    <xf numFmtId="167" fontId="18" fillId="0" borderId="34" xfId="5" applyNumberFormat="1" applyFont="1" applyFill="1" applyBorder="1" applyProtection="1">
      <protection hidden="1"/>
    </xf>
    <xf numFmtId="9" fontId="18" fillId="3" borderId="0" xfId="0" applyNumberFormat="1" applyFont="1" applyFill="1" applyBorder="1" applyProtection="1">
      <protection hidden="1"/>
    </xf>
    <xf numFmtId="168" fontId="18" fillId="0" borderId="11" xfId="0" applyNumberFormat="1" applyFont="1" applyBorder="1" applyProtection="1">
      <protection hidden="1"/>
    </xf>
    <xf numFmtId="0" fontId="18" fillId="7" borderId="7" xfId="0" applyFont="1" applyFill="1" applyBorder="1" applyProtection="1">
      <protection hidden="1"/>
    </xf>
    <xf numFmtId="0" fontId="18" fillId="7" borderId="5" xfId="0" applyFont="1" applyFill="1" applyBorder="1" applyProtection="1">
      <protection hidden="1"/>
    </xf>
    <xf numFmtId="168" fontId="18" fillId="7" borderId="5" xfId="0" applyNumberFormat="1" applyFont="1" applyFill="1" applyBorder="1" applyProtection="1">
      <protection hidden="1"/>
    </xf>
    <xf numFmtId="181" fontId="15" fillId="3" borderId="0" xfId="0" applyNumberFormat="1" applyFont="1" applyFill="1" applyBorder="1" applyAlignment="1" applyProtection="1">
      <alignment wrapText="1"/>
      <protection hidden="1"/>
    </xf>
    <xf numFmtId="0" fontId="18" fillId="7" borderId="15" xfId="0" applyFont="1" applyFill="1" applyBorder="1" applyProtection="1">
      <protection hidden="1"/>
    </xf>
    <xf numFmtId="0" fontId="18" fillId="7" borderId="0" xfId="0" applyFont="1" applyFill="1" applyBorder="1" applyProtection="1">
      <protection hidden="1"/>
    </xf>
    <xf numFmtId="168" fontId="18" fillId="7" borderId="0" xfId="0" applyNumberFormat="1" applyFont="1" applyFill="1" applyBorder="1" applyProtection="1">
      <protection hidden="1"/>
    </xf>
    <xf numFmtId="0" fontId="18" fillId="0" borderId="16" xfId="0" applyFont="1" applyFill="1" applyBorder="1" applyProtection="1">
      <protection hidden="1"/>
    </xf>
    <xf numFmtId="0" fontId="18" fillId="0" borderId="0" xfId="0" applyFont="1" applyBorder="1" applyAlignment="1" applyProtection="1">
      <alignment horizontal="right"/>
      <protection hidden="1"/>
    </xf>
    <xf numFmtId="180" fontId="18" fillId="0" borderId="1" xfId="5" applyNumberFormat="1" applyFont="1" applyFill="1" applyBorder="1" applyProtection="1">
      <protection hidden="1"/>
    </xf>
    <xf numFmtId="180" fontId="18" fillId="0" borderId="34" xfId="5" applyNumberFormat="1" applyFont="1" applyFill="1" applyBorder="1" applyProtection="1">
      <protection hidden="1"/>
    </xf>
    <xf numFmtId="0" fontId="15" fillId="3" borderId="0" xfId="0" applyFont="1" applyFill="1" applyBorder="1" applyProtection="1">
      <protection hidden="1"/>
    </xf>
    <xf numFmtId="0" fontId="15" fillId="3" borderId="0" xfId="0" applyFont="1" applyFill="1" applyProtection="1">
      <protection hidden="1"/>
    </xf>
    <xf numFmtId="165" fontId="18" fillId="0" borderId="1" xfId="0" applyNumberFormat="1" applyFont="1" applyFill="1" applyBorder="1" applyProtection="1">
      <protection hidden="1"/>
    </xf>
    <xf numFmtId="186" fontId="18" fillId="3" borderId="1" xfId="5" applyNumberFormat="1" applyFont="1" applyFill="1" applyBorder="1" applyProtection="1">
      <protection hidden="1"/>
    </xf>
    <xf numFmtId="168" fontId="18" fillId="0" borderId="10" xfId="5" applyNumberFormat="1" applyFont="1" applyFill="1" applyBorder="1" applyProtection="1">
      <protection hidden="1"/>
    </xf>
    <xf numFmtId="184" fontId="18" fillId="0" borderId="1" xfId="0" applyNumberFormat="1" applyFont="1" applyFill="1" applyBorder="1" applyProtection="1">
      <protection hidden="1"/>
    </xf>
    <xf numFmtId="0" fontId="18" fillId="0" borderId="35" xfId="0" applyFont="1" applyBorder="1" applyProtection="1">
      <protection hidden="1"/>
    </xf>
    <xf numFmtId="0" fontId="18" fillId="0" borderId="36" xfId="0" applyFont="1" applyBorder="1" applyProtection="1">
      <protection hidden="1"/>
    </xf>
    <xf numFmtId="0" fontId="0" fillId="0" borderId="0" xfId="0" applyProtection="1">
      <protection hidden="1"/>
    </xf>
    <xf numFmtId="0" fontId="18" fillId="0" borderId="35" xfId="0" applyFont="1" applyFill="1" applyBorder="1" applyAlignment="1" applyProtection="1">
      <alignment horizontal="center"/>
      <protection hidden="1"/>
    </xf>
    <xf numFmtId="0" fontId="18" fillId="7" borderId="11" xfId="0" applyFont="1" applyFill="1" applyBorder="1" applyProtection="1">
      <protection hidden="1"/>
    </xf>
    <xf numFmtId="168" fontId="18" fillId="7" borderId="10" xfId="0" applyNumberFormat="1" applyFont="1" applyFill="1" applyBorder="1" applyProtection="1">
      <protection hidden="1"/>
    </xf>
    <xf numFmtId="168" fontId="18" fillId="0" borderId="11" xfId="0" applyNumberFormat="1" applyFont="1" applyFill="1" applyBorder="1" applyProtection="1">
      <protection hidden="1"/>
    </xf>
    <xf numFmtId="0" fontId="18" fillId="0" borderId="10" xfId="0" applyFont="1" applyBorder="1" applyProtection="1">
      <protection hidden="1"/>
    </xf>
    <xf numFmtId="0" fontId="18" fillId="0" borderId="5" xfId="0" applyFont="1" applyFill="1" applyBorder="1" applyProtection="1">
      <protection hidden="1"/>
    </xf>
    <xf numFmtId="168" fontId="18" fillId="0" borderId="5" xfId="0" applyNumberFormat="1" applyFont="1" applyFill="1" applyBorder="1" applyProtection="1">
      <protection hidden="1"/>
    </xf>
    <xf numFmtId="167" fontId="18" fillId="0" borderId="5" xfId="5" applyNumberFormat="1" applyFont="1" applyFill="1" applyBorder="1" applyProtection="1">
      <protection hidden="1"/>
    </xf>
    <xf numFmtId="0" fontId="18" fillId="0" borderId="8" xfId="0" applyFont="1" applyFill="1" applyBorder="1" applyProtection="1">
      <protection hidden="1"/>
    </xf>
    <xf numFmtId="168" fontId="18" fillId="0" borderId="0" xfId="0" applyNumberFormat="1" applyFont="1" applyFill="1" applyBorder="1" applyProtection="1">
      <protection hidden="1"/>
    </xf>
    <xf numFmtId="0" fontId="18" fillId="7" borderId="8" xfId="0" applyFont="1" applyFill="1" applyBorder="1" applyProtection="1">
      <protection hidden="1"/>
    </xf>
    <xf numFmtId="0" fontId="15" fillId="0" borderId="0" xfId="0" applyFont="1" applyFill="1" applyBorder="1" applyProtection="1">
      <protection hidden="1"/>
    </xf>
    <xf numFmtId="165" fontId="18" fillId="0" borderId="5" xfId="0" applyNumberFormat="1" applyFont="1" applyFill="1" applyBorder="1" applyProtection="1">
      <protection hidden="1"/>
    </xf>
    <xf numFmtId="180" fontId="18" fillId="0" borderId="0" xfId="2" applyNumberFormat="1" applyFont="1" applyBorder="1" applyProtection="1">
      <protection hidden="1"/>
    </xf>
    <xf numFmtId="0" fontId="18" fillId="0" borderId="7" xfId="5" applyFont="1" applyBorder="1" applyProtection="1">
      <protection hidden="1"/>
    </xf>
    <xf numFmtId="0" fontId="19" fillId="0" borderId="5" xfId="5" applyFont="1" applyBorder="1" applyAlignment="1" applyProtection="1">
      <alignment horizontal="left" indent="2"/>
      <protection hidden="1"/>
    </xf>
    <xf numFmtId="0" fontId="19" fillId="0" borderId="8" xfId="5" applyFont="1" applyBorder="1" applyAlignment="1" applyProtection="1">
      <alignment horizontal="left" indent="2"/>
      <protection hidden="1"/>
    </xf>
    <xf numFmtId="2" fontId="19" fillId="0" borderId="8" xfId="5" applyNumberFormat="1" applyFont="1" applyFill="1" applyBorder="1" applyProtection="1">
      <protection hidden="1"/>
    </xf>
    <xf numFmtId="0" fontId="19" fillId="0" borderId="15" xfId="5" applyFont="1" applyBorder="1" applyAlignment="1" applyProtection="1">
      <alignment horizontal="left" indent="2"/>
      <protection hidden="1"/>
    </xf>
    <xf numFmtId="0" fontId="19" fillId="0" borderId="0" xfId="5" applyFont="1" applyBorder="1" applyAlignment="1" applyProtection="1">
      <alignment horizontal="left" indent="2"/>
      <protection hidden="1"/>
    </xf>
    <xf numFmtId="10" fontId="19" fillId="0" borderId="1" xfId="2" applyNumberFormat="1" applyFont="1" applyFill="1" applyBorder="1" applyProtection="1">
      <protection hidden="1"/>
    </xf>
    <xf numFmtId="2" fontId="19" fillId="0" borderId="16" xfId="5" applyNumberFormat="1" applyFont="1" applyFill="1" applyBorder="1" applyProtection="1">
      <protection hidden="1"/>
    </xf>
    <xf numFmtId="0" fontId="18" fillId="0" borderId="15" xfId="5" applyFont="1" applyBorder="1" applyProtection="1">
      <protection hidden="1"/>
    </xf>
    <xf numFmtId="0" fontId="18" fillId="0" borderId="0" xfId="5" applyFont="1" applyBorder="1" applyProtection="1">
      <protection hidden="1"/>
    </xf>
    <xf numFmtId="169" fontId="19" fillId="0" borderId="10" xfId="5" applyNumberFormat="1" applyFont="1" applyFill="1" applyBorder="1" applyProtection="1">
      <protection hidden="1"/>
    </xf>
    <xf numFmtId="16" fontId="18" fillId="0" borderId="0" xfId="5" applyNumberFormat="1" applyFont="1" applyBorder="1" applyProtection="1">
      <protection hidden="1"/>
    </xf>
    <xf numFmtId="170" fontId="18" fillId="0" borderId="1" xfId="5" applyNumberFormat="1" applyFont="1" applyFill="1" applyBorder="1" applyProtection="1">
      <protection hidden="1"/>
    </xf>
    <xf numFmtId="169" fontId="19" fillId="0" borderId="1" xfId="5" applyNumberFormat="1" applyFont="1" applyFill="1" applyBorder="1" applyProtection="1">
      <protection hidden="1"/>
    </xf>
    <xf numFmtId="169" fontId="19" fillId="0" borderId="16" xfId="5" applyNumberFormat="1" applyFont="1" applyFill="1" applyBorder="1" applyProtection="1">
      <protection hidden="1"/>
    </xf>
    <xf numFmtId="171" fontId="18" fillId="0" borderId="1" xfId="5" applyNumberFormat="1" applyFont="1" applyFill="1" applyBorder="1" applyProtection="1">
      <protection hidden="1"/>
    </xf>
    <xf numFmtId="0" fontId="19" fillId="0" borderId="15" xfId="5" applyFont="1" applyFill="1" applyBorder="1" applyAlignment="1" applyProtection="1">
      <alignment horizontal="left" indent="2"/>
      <protection hidden="1"/>
    </xf>
    <xf numFmtId="0" fontId="19" fillId="0" borderId="0" xfId="5" applyFont="1" applyFill="1" applyBorder="1" applyAlignment="1" applyProtection="1">
      <alignment horizontal="left" indent="2"/>
      <protection hidden="1"/>
    </xf>
    <xf numFmtId="172" fontId="18" fillId="0" borderId="1" xfId="5" applyNumberFormat="1" applyFont="1" applyFill="1" applyBorder="1" applyProtection="1">
      <protection hidden="1"/>
    </xf>
    <xf numFmtId="0" fontId="19" fillId="0" borderId="16" xfId="5" applyFont="1" applyBorder="1" applyAlignment="1" applyProtection="1">
      <alignment horizontal="left" indent="2"/>
      <protection hidden="1"/>
    </xf>
    <xf numFmtId="169" fontId="18" fillId="0" borderId="1" xfId="5" applyNumberFormat="1" applyFont="1" applyFill="1" applyBorder="1" applyProtection="1">
      <protection hidden="1"/>
    </xf>
    <xf numFmtId="169" fontId="18" fillId="0" borderId="0" xfId="5" applyNumberFormat="1" applyFont="1" applyFill="1" applyBorder="1" applyProtection="1">
      <protection hidden="1"/>
    </xf>
    <xf numFmtId="0" fontId="18" fillId="7" borderId="32" xfId="5" applyFont="1" applyFill="1" applyBorder="1" applyProtection="1">
      <protection hidden="1"/>
    </xf>
    <xf numFmtId="0" fontId="18" fillId="7" borderId="2" xfId="5" applyFont="1" applyFill="1" applyBorder="1" applyProtection="1">
      <protection hidden="1"/>
    </xf>
    <xf numFmtId="0" fontId="17" fillId="0" borderId="0" xfId="5" applyFont="1" applyFill="1" applyBorder="1" applyProtection="1">
      <protection hidden="1"/>
    </xf>
    <xf numFmtId="0" fontId="18" fillId="7" borderId="9" xfId="5" applyFont="1" applyFill="1" applyBorder="1" applyProtection="1">
      <protection hidden="1"/>
    </xf>
    <xf numFmtId="10" fontId="18" fillId="7" borderId="11" xfId="5" applyNumberFormat="1" applyFont="1" applyFill="1" applyBorder="1" applyProtection="1">
      <protection hidden="1"/>
    </xf>
    <xf numFmtId="180" fontId="18" fillId="7" borderId="1" xfId="2" applyNumberFormat="1" applyFont="1" applyFill="1" applyBorder="1" applyProtection="1">
      <protection hidden="1"/>
    </xf>
    <xf numFmtId="3" fontId="19" fillId="7" borderId="2" xfId="5" applyNumberFormat="1" applyFont="1" applyFill="1" applyBorder="1" applyProtection="1">
      <protection hidden="1"/>
    </xf>
    <xf numFmtId="3" fontId="19" fillId="7" borderId="36" xfId="5" applyNumberFormat="1" applyFont="1" applyFill="1" applyBorder="1" applyProtection="1">
      <protection hidden="1"/>
    </xf>
    <xf numFmtId="180" fontId="18" fillId="5" borderId="37" xfId="2" applyNumberFormat="1" applyFont="1" applyFill="1" applyBorder="1" applyProtection="1">
      <protection hidden="1"/>
    </xf>
    <xf numFmtId="0" fontId="18" fillId="0" borderId="15" xfId="5" applyFont="1" applyFill="1" applyBorder="1" applyProtection="1">
      <protection hidden="1"/>
    </xf>
    <xf numFmtId="3" fontId="19" fillId="0" borderId="0" xfId="5" applyNumberFormat="1" applyFont="1" applyFill="1" applyBorder="1" applyProtection="1">
      <protection hidden="1"/>
    </xf>
    <xf numFmtId="180" fontId="18" fillId="0" borderId="0" xfId="2" applyNumberFormat="1" applyFont="1" applyFill="1" applyBorder="1" applyProtection="1">
      <protection hidden="1"/>
    </xf>
    <xf numFmtId="0" fontId="18" fillId="6" borderId="32" xfId="5" applyFont="1" applyFill="1" applyBorder="1" applyProtection="1">
      <protection hidden="1"/>
    </xf>
    <xf numFmtId="0" fontId="18" fillId="6" borderId="2" xfId="0" applyFont="1" applyFill="1" applyBorder="1" applyProtection="1">
      <protection hidden="1"/>
    </xf>
    <xf numFmtId="180" fontId="18" fillId="6" borderId="36" xfId="2" applyNumberFormat="1" applyFont="1" applyFill="1" applyBorder="1" applyProtection="1">
      <protection hidden="1"/>
    </xf>
    <xf numFmtId="0" fontId="22" fillId="0" borderId="0" xfId="0" applyFont="1" applyFill="1" applyProtection="1">
      <protection hidden="1"/>
    </xf>
    <xf numFmtId="0" fontId="22" fillId="0" borderId="21" xfId="0" applyFont="1" applyFill="1" applyBorder="1" applyProtection="1">
      <protection hidden="1"/>
    </xf>
    <xf numFmtId="0" fontId="22" fillId="0" borderId="0" xfId="0" applyFont="1" applyFill="1" applyBorder="1" applyProtection="1">
      <protection hidden="1"/>
    </xf>
    <xf numFmtId="0" fontId="25" fillId="0" borderId="0" xfId="0" applyFont="1" applyFill="1" applyProtection="1">
      <protection hidden="1"/>
    </xf>
    <xf numFmtId="0" fontId="25" fillId="0" borderId="0" xfId="0" applyFont="1" applyFill="1" applyAlignment="1" applyProtection="1">
      <alignment horizontal="right"/>
      <protection hidden="1"/>
    </xf>
    <xf numFmtId="0" fontId="13" fillId="0" borderId="0" xfId="0" applyFont="1" applyBorder="1" applyAlignment="1" applyProtection="1">
      <alignment horizontal="right"/>
      <protection hidden="1"/>
    </xf>
    <xf numFmtId="167" fontId="15" fillId="0" borderId="0" xfId="5" applyNumberFormat="1" applyFont="1" applyFill="1" applyBorder="1" applyProtection="1">
      <protection hidden="1"/>
    </xf>
    <xf numFmtId="0" fontId="18" fillId="0" borderId="8" xfId="0" applyFont="1" applyFill="1" applyBorder="1" applyAlignment="1" applyProtection="1">
      <alignment horizontal="left"/>
      <protection hidden="1"/>
    </xf>
    <xf numFmtId="0" fontId="15" fillId="0" borderId="16" xfId="0" applyFont="1" applyFill="1" applyBorder="1" applyProtection="1">
      <protection hidden="1"/>
    </xf>
    <xf numFmtId="1" fontId="18" fillId="2" borderId="1" xfId="0" applyNumberFormat="1" applyFont="1" applyFill="1" applyBorder="1" applyProtection="1">
      <protection locked="0" hidden="1"/>
    </xf>
    <xf numFmtId="182" fontId="15" fillId="3" borderId="0" xfId="0" applyNumberFormat="1" applyFont="1" applyFill="1" applyBorder="1" applyAlignment="1" applyProtection="1">
      <alignment wrapText="1"/>
      <protection hidden="1"/>
    </xf>
    <xf numFmtId="0" fontId="15" fillId="0" borderId="0" xfId="0" applyFont="1" applyBorder="1" applyAlignment="1" applyProtection="1">
      <alignment horizontal="right"/>
      <protection hidden="1"/>
    </xf>
    <xf numFmtId="9" fontId="19" fillId="0" borderId="1" xfId="2" applyNumberFormat="1" applyFont="1" applyFill="1" applyBorder="1" applyProtection="1">
      <protection hidden="1"/>
    </xf>
    <xf numFmtId="183" fontId="18" fillId="8" borderId="1" xfId="5" applyNumberFormat="1" applyFont="1" applyFill="1" applyBorder="1" applyProtection="1">
      <protection hidden="1"/>
    </xf>
    <xf numFmtId="0" fontId="32" fillId="7" borderId="9" xfId="0" applyFont="1" applyFill="1" applyBorder="1" applyProtection="1">
      <protection hidden="1"/>
    </xf>
    <xf numFmtId="180" fontId="18" fillId="2" borderId="1" xfId="0" applyNumberFormat="1" applyFont="1" applyFill="1" applyBorder="1" applyProtection="1">
      <protection locked="0"/>
    </xf>
    <xf numFmtId="187" fontId="18" fillId="2" borderId="34" xfId="0" applyNumberFormat="1" applyFont="1" applyFill="1" applyBorder="1" applyProtection="1">
      <protection locked="0"/>
    </xf>
    <xf numFmtId="49" fontId="19" fillId="0" borderId="0" xfId="0" applyNumberFormat="1" applyFont="1" applyAlignment="1">
      <alignment horizontal="left" vertical="top" wrapText="1"/>
    </xf>
    <xf numFmtId="0" fontId="23" fillId="2" borderId="11" xfId="5" applyFont="1" applyFill="1" applyBorder="1" applyAlignment="1" applyProtection="1">
      <alignment horizontal="center"/>
      <protection locked="0"/>
    </xf>
    <xf numFmtId="0" fontId="30" fillId="0" borderId="0" xfId="5" applyFont="1" applyFill="1" applyBorder="1" applyAlignment="1" applyProtection="1">
      <alignment horizontal="left" wrapText="1"/>
      <protection hidden="1"/>
    </xf>
    <xf numFmtId="0" fontId="25" fillId="0" borderId="0" xfId="0" applyFont="1" applyAlignment="1" applyProtection="1">
      <alignment horizontal="left" wrapText="1"/>
      <protection hidden="1"/>
    </xf>
  </cellXfs>
  <cellStyles count="7">
    <cellStyle name="Euro" xfId="1"/>
    <cellStyle name="Prozent" xfId="2" builtinId="5"/>
    <cellStyle name="Standard" xfId="0" builtinId="0"/>
    <cellStyle name="Standard 2" xfId="3"/>
    <cellStyle name="Standard 3" xfId="4"/>
    <cellStyle name="Standard_DCF+VOFI" xfId="5"/>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sheetPr>
  <dimension ref="A1:N173"/>
  <sheetViews>
    <sheetView showGridLines="0" tabSelected="1" topLeftCell="A67" zoomScale="25" zoomScaleNormal="25" zoomScaleSheetLayoutView="10" zoomScalePageLayoutView="25" workbookViewId="0">
      <selection activeCell="D101" sqref="D101"/>
    </sheetView>
  </sheetViews>
  <sheetFormatPr baseColWidth="10" defaultRowHeight="30.75" customHeight="1"/>
  <cols>
    <col min="1" max="1" width="5.7109375" style="152" customWidth="1"/>
    <col min="2" max="2" width="210.7109375" style="153" customWidth="1"/>
    <col min="3" max="3" width="24.140625" style="153" customWidth="1"/>
    <col min="4" max="5" width="78.7109375" style="153" customWidth="1"/>
    <col min="6" max="6" width="55.7109375" style="153" customWidth="1"/>
    <col min="7" max="7" width="5.7109375" style="153" customWidth="1"/>
    <col min="8" max="8" width="146" style="152" customWidth="1"/>
    <col min="9" max="9" width="161.5703125" style="153" bestFit="1" customWidth="1"/>
    <col min="10" max="10" width="101.28515625" style="153" bestFit="1" customWidth="1"/>
    <col min="11" max="11" width="16.5703125" style="153" bestFit="1" customWidth="1"/>
    <col min="12" max="12" width="11.42578125" style="153"/>
    <col min="13" max="13" width="9.140625" style="153" bestFit="1" customWidth="1"/>
    <col min="14" max="16384" width="11.42578125" style="153"/>
  </cols>
  <sheetData>
    <row r="1" spans="2:14" ht="50.1" customHeight="1"/>
    <row r="2" spans="2:14" ht="73.5" customHeight="1">
      <c r="B2" s="154" t="s">
        <v>116</v>
      </c>
      <c r="C2" s="155"/>
      <c r="D2" s="155"/>
      <c r="E2" s="155"/>
      <c r="F2" s="155"/>
    </row>
    <row r="3" spans="2:14" ht="50.1" customHeight="1"/>
    <row r="4" spans="2:14" s="152" customFormat="1" ht="200.1" customHeight="1">
      <c r="B4" s="286" t="s">
        <v>127</v>
      </c>
      <c r="C4" s="286"/>
      <c r="D4" s="286"/>
      <c r="E4" s="286"/>
      <c r="F4" s="286"/>
      <c r="G4" s="156"/>
      <c r="H4" s="157"/>
      <c r="I4" s="157"/>
      <c r="J4" s="156"/>
      <c r="K4" s="156"/>
      <c r="L4" s="156"/>
      <c r="N4" s="158"/>
    </row>
    <row r="5" spans="2:14" s="152" customFormat="1" ht="99.95" customHeight="1">
      <c r="B5" s="159"/>
      <c r="C5" s="159"/>
      <c r="D5" s="156"/>
      <c r="E5" s="160"/>
      <c r="F5" s="160"/>
      <c r="G5" s="156"/>
      <c r="H5" s="157"/>
      <c r="I5" s="157"/>
      <c r="J5" s="156"/>
      <c r="K5" s="156"/>
      <c r="L5" s="156"/>
      <c r="N5" s="158"/>
    </row>
    <row r="6" spans="2:14" s="152" customFormat="1" ht="50.1" customHeight="1">
      <c r="B6" s="161" t="s">
        <v>100</v>
      </c>
      <c r="C6" s="162"/>
      <c r="D6" s="285"/>
      <c r="E6" s="285"/>
      <c r="F6" s="285"/>
      <c r="G6" s="156"/>
      <c r="H6" s="157"/>
      <c r="I6" s="157"/>
      <c r="J6" s="156"/>
      <c r="K6" s="156"/>
      <c r="L6" s="156"/>
      <c r="N6" s="158"/>
    </row>
    <row r="7" spans="2:14" s="152" customFormat="1" ht="28.5" customHeight="1">
      <c r="B7" s="161"/>
      <c r="C7" s="162"/>
      <c r="D7" s="163"/>
      <c r="E7" s="164"/>
      <c r="F7" s="165"/>
      <c r="G7" s="156"/>
      <c r="H7" s="157"/>
      <c r="I7" s="157"/>
      <c r="J7" s="156"/>
      <c r="K7" s="156"/>
      <c r="L7" s="156"/>
      <c r="N7" s="158"/>
    </row>
    <row r="8" spans="2:14" s="152" customFormat="1" ht="50.1" customHeight="1">
      <c r="B8" s="161" t="s">
        <v>84</v>
      </c>
      <c r="C8" s="162"/>
      <c r="D8" s="285"/>
      <c r="E8" s="285"/>
      <c r="F8" s="285"/>
      <c r="G8" s="156"/>
      <c r="H8" s="157"/>
      <c r="I8" s="157"/>
      <c r="J8" s="156"/>
      <c r="K8" s="156"/>
      <c r="L8" s="156"/>
      <c r="N8" s="158"/>
    </row>
    <row r="9" spans="2:14" s="152" customFormat="1" ht="50.1" customHeight="1">
      <c r="B9" s="166"/>
      <c r="C9" s="167"/>
      <c r="D9" s="167"/>
      <c r="E9" s="168"/>
      <c r="F9" s="169"/>
      <c r="G9" s="156"/>
      <c r="H9" s="157"/>
      <c r="I9" s="157"/>
      <c r="J9" s="156"/>
      <c r="K9" s="156"/>
      <c r="L9" s="156"/>
      <c r="N9" s="158"/>
    </row>
    <row r="10" spans="2:14" s="152" customFormat="1" ht="50.1" customHeight="1">
      <c r="B10" s="170" t="s">
        <v>115</v>
      </c>
      <c r="C10" s="167"/>
      <c r="D10" s="167"/>
      <c r="E10" s="168"/>
      <c r="F10" s="169"/>
      <c r="G10" s="156"/>
      <c r="H10" s="157"/>
      <c r="I10" s="157"/>
      <c r="J10" s="156"/>
      <c r="K10" s="156"/>
      <c r="L10" s="156"/>
      <c r="N10" s="158"/>
    </row>
    <row r="11" spans="2:14" ht="50.1" customHeight="1">
      <c r="B11" s="169"/>
      <c r="C11" s="169"/>
      <c r="D11" s="169"/>
      <c r="E11" s="169"/>
      <c r="F11" s="169"/>
      <c r="G11" s="152"/>
    </row>
    <row r="12" spans="2:14" ht="50.1" customHeight="1">
      <c r="B12" s="171" t="s">
        <v>0</v>
      </c>
      <c r="C12" s="172"/>
      <c r="D12" s="172"/>
      <c r="E12" s="276"/>
      <c r="F12" s="173"/>
      <c r="G12" s="152"/>
    </row>
    <row r="13" spans="2:14" ht="50.1" customHeight="1">
      <c r="B13" s="174"/>
      <c r="C13" s="175"/>
      <c r="D13" s="175"/>
      <c r="E13" s="175"/>
      <c r="F13" s="176"/>
      <c r="G13" s="152"/>
    </row>
    <row r="14" spans="2:14" ht="50.1" customHeight="1">
      <c r="B14" s="177" t="s">
        <v>107</v>
      </c>
      <c r="C14" s="172"/>
      <c r="D14" s="172"/>
      <c r="E14" s="2">
        <v>0</v>
      </c>
      <c r="F14" s="176"/>
      <c r="G14" s="152"/>
    </row>
    <row r="15" spans="2:14" ht="50.1" customHeight="1">
      <c r="B15" s="178" t="s">
        <v>112</v>
      </c>
      <c r="C15" s="169"/>
      <c r="D15" s="169"/>
      <c r="E15" s="2">
        <v>0</v>
      </c>
      <c r="F15" s="176"/>
      <c r="G15" s="152"/>
    </row>
    <row r="16" spans="2:14" ht="50.1" customHeight="1">
      <c r="B16" s="178" t="s">
        <v>113</v>
      </c>
      <c r="C16" s="169"/>
      <c r="D16" s="169"/>
      <c r="E16" s="280">
        <f>E15</f>
        <v>0</v>
      </c>
      <c r="F16" s="176"/>
      <c r="G16" s="152"/>
    </row>
    <row r="17" spans="2:9" ht="50.1" customHeight="1">
      <c r="B17" s="178" t="s">
        <v>108</v>
      </c>
      <c r="C17" s="169"/>
      <c r="D17" s="169"/>
      <c r="E17" s="1">
        <v>0</v>
      </c>
      <c r="F17" s="176"/>
      <c r="G17" s="152"/>
    </row>
    <row r="18" spans="2:9" ht="50.1" customHeight="1">
      <c r="B18" s="178" t="s">
        <v>123</v>
      </c>
      <c r="C18" s="169"/>
      <c r="D18" s="169"/>
      <c r="E18" s="1">
        <v>0</v>
      </c>
      <c r="F18" s="176"/>
      <c r="G18" s="152"/>
    </row>
    <row r="19" spans="2:9" ht="50.1" customHeight="1">
      <c r="B19" s="177"/>
      <c r="C19" s="172"/>
      <c r="D19" s="172"/>
      <c r="E19" s="172"/>
      <c r="F19" s="176"/>
      <c r="G19" s="152"/>
    </row>
    <row r="20" spans="2:9" ht="50.1" customHeight="1">
      <c r="B20" s="177" t="s">
        <v>114</v>
      </c>
      <c r="C20" s="172"/>
      <c r="D20" s="172"/>
      <c r="E20" s="3">
        <v>0</v>
      </c>
      <c r="F20" s="179">
        <f>E20*E14</f>
        <v>0</v>
      </c>
      <c r="G20" s="152"/>
    </row>
    <row r="21" spans="2:9" ht="50.1" customHeight="1">
      <c r="B21" s="178" t="s">
        <v>109</v>
      </c>
      <c r="C21" s="169"/>
      <c r="D21" s="169"/>
      <c r="E21" s="169"/>
      <c r="F21" s="4">
        <v>0</v>
      </c>
      <c r="G21" s="152"/>
    </row>
    <row r="22" spans="2:9" ht="50.1" customHeight="1">
      <c r="B22" s="178" t="s">
        <v>110</v>
      </c>
      <c r="C22" s="169"/>
      <c r="D22" s="169"/>
      <c r="E22" s="180" t="e">
        <f>F22/E15</f>
        <v>#DIV/0!</v>
      </c>
      <c r="F22" s="4">
        <v>0</v>
      </c>
      <c r="G22" s="152"/>
    </row>
    <row r="23" spans="2:9" ht="50.1" customHeight="1">
      <c r="B23" s="181" t="s">
        <v>111</v>
      </c>
      <c r="C23" s="182"/>
      <c r="D23" s="183"/>
      <c r="E23" s="184" t="e">
        <f>F23/E15</f>
        <v>#DIV/0!</v>
      </c>
      <c r="F23" s="185">
        <f>F20+F21+F22</f>
        <v>0</v>
      </c>
      <c r="G23" s="152"/>
    </row>
    <row r="24" spans="2:9" ht="50.1" customHeight="1">
      <c r="B24" s="186"/>
      <c r="C24" s="169"/>
      <c r="D24" s="169"/>
      <c r="E24" s="169"/>
      <c r="F24" s="176"/>
      <c r="G24" s="152"/>
    </row>
    <row r="25" spans="2:9" ht="50.1" customHeight="1">
      <c r="B25" s="171" t="s">
        <v>1</v>
      </c>
      <c r="C25" s="172"/>
      <c r="D25" s="187" t="e">
        <f>F25/F23</f>
        <v>#DIV/0!</v>
      </c>
      <c r="E25" s="188" t="e">
        <f>F25/$E$15</f>
        <v>#DIV/0!</v>
      </c>
      <c r="F25" s="179">
        <f>F23-F26-F27</f>
        <v>0</v>
      </c>
      <c r="G25" s="152"/>
    </row>
    <row r="26" spans="2:9" ht="50.1" customHeight="1">
      <c r="B26" s="186" t="s">
        <v>2</v>
      </c>
      <c r="C26" s="169"/>
      <c r="D26" s="189" t="e">
        <f>F26/F23</f>
        <v>#DIV/0!</v>
      </c>
      <c r="E26" s="190" t="e">
        <f>F26/E15</f>
        <v>#DIV/0!</v>
      </c>
      <c r="F26" s="185">
        <f>E32+E50+E58</f>
        <v>0</v>
      </c>
      <c r="G26" s="152"/>
    </row>
    <row r="27" spans="2:9" ht="50.1" customHeight="1">
      <c r="B27" s="191" t="s">
        <v>95</v>
      </c>
      <c r="C27" s="182"/>
      <c r="D27" s="192" t="e">
        <f>F27/F23</f>
        <v>#DIV/0!</v>
      </c>
      <c r="E27" s="184" t="e">
        <f>F27/E15</f>
        <v>#DIV/0!</v>
      </c>
      <c r="F27" s="193">
        <f>F46</f>
        <v>0</v>
      </c>
      <c r="G27" s="152"/>
    </row>
    <row r="28" spans="2:9" ht="50.1" customHeight="1">
      <c r="B28" s="174" t="s">
        <v>3</v>
      </c>
      <c r="C28" s="175"/>
      <c r="D28" s="194" t="e">
        <f>D25+D26+D27</f>
        <v>#DIV/0!</v>
      </c>
      <c r="E28" s="195" t="e">
        <f>E26+E25+E27</f>
        <v>#DIV/0!</v>
      </c>
      <c r="F28" s="193">
        <f>F26+F25+F27</f>
        <v>0</v>
      </c>
      <c r="G28" s="152"/>
    </row>
    <row r="29" spans="2:9" ht="50.1" customHeight="1">
      <c r="B29" s="171"/>
      <c r="C29" s="172"/>
      <c r="D29" s="172"/>
      <c r="E29" s="172"/>
      <c r="F29" s="173"/>
      <c r="G29" s="152"/>
    </row>
    <row r="30" spans="2:9" ht="50.1" customHeight="1">
      <c r="B30" s="196" t="s">
        <v>77</v>
      </c>
      <c r="C30" s="197"/>
      <c r="D30" s="198" t="e">
        <f>E30/E16</f>
        <v>#DIV/0!</v>
      </c>
      <c r="E30" s="4">
        <v>0</v>
      </c>
      <c r="F30" s="274"/>
      <c r="G30" s="152"/>
      <c r="H30" s="199"/>
    </row>
    <row r="31" spans="2:9" ht="50.1" customHeight="1">
      <c r="B31" s="200" t="s">
        <v>81</v>
      </c>
      <c r="C31" s="201"/>
      <c r="D31" s="202" t="e">
        <f>E31/E16</f>
        <v>#DIV/0!</v>
      </c>
      <c r="E31" s="4">
        <v>0</v>
      </c>
      <c r="F31" s="275"/>
      <c r="G31" s="152"/>
    </row>
    <row r="32" spans="2:9" ht="50.1" customHeight="1">
      <c r="B32" s="186" t="s">
        <v>78</v>
      </c>
      <c r="C32" s="169"/>
      <c r="D32" s="204"/>
      <c r="E32" s="179">
        <f>E30+E31</f>
        <v>0</v>
      </c>
      <c r="F32" s="176"/>
      <c r="G32" s="152"/>
      <c r="H32" s="278"/>
      <c r="I32" s="278"/>
    </row>
    <row r="33" spans="2:10" ht="50.1" customHeight="1">
      <c r="B33" s="186" t="s">
        <v>124</v>
      </c>
      <c r="C33" s="169"/>
      <c r="D33" s="169"/>
      <c r="E33" s="282">
        <v>0</v>
      </c>
      <c r="F33" s="176"/>
      <c r="G33" s="152"/>
      <c r="H33" s="199"/>
      <c r="I33" s="199"/>
    </row>
    <row r="34" spans="2:10" ht="50.1" customHeight="1">
      <c r="B34" s="186" t="s">
        <v>126</v>
      </c>
      <c r="C34" s="169"/>
      <c r="D34" s="169"/>
      <c r="E34" s="283">
        <v>0</v>
      </c>
      <c r="F34" s="176"/>
      <c r="G34" s="152"/>
      <c r="H34" s="199"/>
      <c r="I34" s="199"/>
    </row>
    <row r="35" spans="2:10" ht="50.1" customHeight="1">
      <c r="B35" s="178" t="s">
        <v>6</v>
      </c>
      <c r="C35" s="169"/>
      <c r="D35" s="169"/>
      <c r="E35" s="206">
        <v>0</v>
      </c>
      <c r="F35" s="176"/>
      <c r="G35" s="152"/>
      <c r="H35" s="207"/>
      <c r="I35" s="208"/>
    </row>
    <row r="36" spans="2:10" ht="50.1" customHeight="1">
      <c r="B36" s="178" t="s">
        <v>105</v>
      </c>
      <c r="C36" s="169"/>
      <c r="D36" s="169"/>
      <c r="E36" s="5">
        <v>0</v>
      </c>
      <c r="F36" s="176"/>
      <c r="G36" s="152"/>
    </row>
    <row r="37" spans="2:10" ht="50.1" customHeight="1">
      <c r="B37" s="178" t="s">
        <v>8</v>
      </c>
      <c r="C37" s="169"/>
      <c r="D37" s="169"/>
      <c r="E37" s="209">
        <v>2</v>
      </c>
      <c r="F37" s="176"/>
      <c r="G37" s="152"/>
    </row>
    <row r="38" spans="2:10" ht="50.1" customHeight="1">
      <c r="B38" s="177" t="s">
        <v>118</v>
      </c>
      <c r="C38" s="172"/>
      <c r="D38" s="12">
        <v>0</v>
      </c>
      <c r="E38" s="210">
        <f>D38*E17</f>
        <v>0</v>
      </c>
      <c r="F38" s="176"/>
      <c r="G38" s="152"/>
    </row>
    <row r="39" spans="2:10" ht="50.1" customHeight="1">
      <c r="B39" s="181" t="s">
        <v>89</v>
      </c>
      <c r="C39" s="182"/>
      <c r="D39" s="211"/>
      <c r="E39" s="212">
        <v>2</v>
      </c>
      <c r="F39" s="213"/>
      <c r="G39" s="152"/>
    </row>
    <row r="40" spans="2:10" ht="50.1" customHeight="1">
      <c r="B40" s="174" t="s">
        <v>7</v>
      </c>
      <c r="C40" s="175"/>
      <c r="D40" s="214"/>
      <c r="E40" s="205">
        <v>4.6210000000000001E-2</v>
      </c>
      <c r="F40" s="176"/>
      <c r="G40" s="152"/>
    </row>
    <row r="41" spans="2:10" ht="50.1" customHeight="1">
      <c r="B41" s="186"/>
      <c r="C41" s="169"/>
      <c r="D41" s="169"/>
      <c r="E41" s="169"/>
      <c r="F41" s="176"/>
      <c r="G41" s="152"/>
      <c r="I41" s="215"/>
    </row>
    <row r="42" spans="2:10" ht="50.1" customHeight="1">
      <c r="B42" s="196" t="s">
        <v>104</v>
      </c>
      <c r="C42" s="197"/>
      <c r="D42" s="198" t="e">
        <f>E42/E16</f>
        <v>#DIV/0!</v>
      </c>
      <c r="E42" s="4">
        <v>0</v>
      </c>
      <c r="F42" s="216" t="s">
        <v>106</v>
      </c>
      <c r="G42" s="152"/>
      <c r="H42" s="215"/>
      <c r="I42" s="215"/>
      <c r="J42" s="215"/>
    </row>
    <row r="43" spans="2:10" ht="50.1" customHeight="1">
      <c r="B43" s="200" t="s">
        <v>90</v>
      </c>
      <c r="C43" s="201"/>
      <c r="D43" s="202" t="e">
        <f>E43/E16</f>
        <v>#DIV/0!</v>
      </c>
      <c r="E43" s="4">
        <v>0</v>
      </c>
      <c r="F43" s="203"/>
      <c r="G43" s="152"/>
      <c r="H43" s="215"/>
      <c r="I43" s="215"/>
    </row>
    <row r="44" spans="2:10" ht="50.1" customHeight="1">
      <c r="B44" s="281" t="s">
        <v>120</v>
      </c>
      <c r="C44" s="217"/>
      <c r="D44" s="218"/>
      <c r="E44" s="4">
        <v>0</v>
      </c>
      <c r="F44" s="203"/>
      <c r="G44" s="152"/>
    </row>
    <row r="45" spans="2:10" ht="50.1" customHeight="1">
      <c r="B45" s="200" t="s">
        <v>91</v>
      </c>
      <c r="C45" s="201"/>
      <c r="D45" s="202"/>
      <c r="E45" s="4">
        <v>0</v>
      </c>
      <c r="F45" s="203"/>
      <c r="G45" s="152"/>
    </row>
    <row r="46" spans="2:10" ht="50.1" customHeight="1">
      <c r="B46" s="191" t="s">
        <v>96</v>
      </c>
      <c r="C46" s="182"/>
      <c r="D46" s="219"/>
      <c r="E46" s="220"/>
      <c r="F46" s="185">
        <f>E42+E43+E44+E45</f>
        <v>0</v>
      </c>
      <c r="G46" s="152"/>
      <c r="H46" s="278"/>
      <c r="I46" s="278"/>
    </row>
    <row r="47" spans="2:10" ht="50.1" customHeight="1">
      <c r="B47" s="177"/>
      <c r="C47" s="221"/>
      <c r="D47" s="222"/>
      <c r="E47" s="223"/>
      <c r="F47" s="224"/>
      <c r="G47" s="152"/>
      <c r="H47" s="277"/>
      <c r="I47" s="277"/>
    </row>
    <row r="48" spans="2:10" ht="50.1" customHeight="1">
      <c r="B48" s="186"/>
      <c r="C48" s="169"/>
      <c r="D48" s="225"/>
      <c r="E48" s="169"/>
      <c r="F48" s="176"/>
      <c r="G48" s="152"/>
    </row>
    <row r="49" spans="1:8" ht="50.1" customHeight="1">
      <c r="B49" s="196" t="s">
        <v>75</v>
      </c>
      <c r="C49" s="197"/>
      <c r="D49" s="197"/>
      <c r="E49" s="197"/>
      <c r="F49" s="226"/>
      <c r="G49" s="152"/>
    </row>
    <row r="50" spans="1:8" ht="50.1" customHeight="1">
      <c r="B50" s="186" t="s">
        <v>4</v>
      </c>
      <c r="C50" s="169"/>
      <c r="D50" s="169"/>
      <c r="E50" s="4">
        <v>0</v>
      </c>
      <c r="F50" s="176"/>
      <c r="G50" s="152"/>
    </row>
    <row r="51" spans="1:8" ht="50.1" customHeight="1">
      <c r="B51" s="186" t="s">
        <v>5</v>
      </c>
      <c r="C51" s="169"/>
      <c r="D51" s="169"/>
      <c r="E51" s="6">
        <v>0</v>
      </c>
      <c r="F51" s="176"/>
      <c r="G51" s="152"/>
    </row>
    <row r="52" spans="1:8" ht="50.1" customHeight="1">
      <c r="B52" s="186" t="s">
        <v>6</v>
      </c>
      <c r="C52" s="169"/>
      <c r="D52" s="169"/>
      <c r="E52" s="6">
        <v>0</v>
      </c>
      <c r="F52" s="176"/>
      <c r="G52" s="152"/>
    </row>
    <row r="53" spans="1:8" ht="50.1" customHeight="1">
      <c r="B53" s="178" t="s">
        <v>105</v>
      </c>
      <c r="C53" s="169"/>
      <c r="D53" s="169"/>
      <c r="E53" s="5">
        <v>0</v>
      </c>
      <c r="F53" s="176"/>
      <c r="G53" s="152"/>
    </row>
    <row r="54" spans="1:8" ht="50.1" customHeight="1">
      <c r="B54" s="186" t="s">
        <v>7</v>
      </c>
      <c r="C54" s="169"/>
      <c r="D54" s="169"/>
      <c r="E54" s="205">
        <v>4.6210000000000001E-2</v>
      </c>
      <c r="F54" s="176"/>
      <c r="G54" s="152"/>
    </row>
    <row r="55" spans="1:8" ht="50.1" customHeight="1">
      <c r="B55" s="191" t="s">
        <v>8</v>
      </c>
      <c r="C55" s="182"/>
      <c r="D55" s="182"/>
      <c r="E55" s="5">
        <v>0</v>
      </c>
      <c r="F55" s="220"/>
      <c r="G55" s="152"/>
    </row>
    <row r="56" spans="1:8" ht="50.1" customHeight="1">
      <c r="B56" s="186"/>
      <c r="C56" s="169"/>
      <c r="D56" s="169"/>
      <c r="E56" s="169"/>
      <c r="F56" s="176"/>
      <c r="G56" s="152"/>
    </row>
    <row r="57" spans="1:8" ht="50.1" customHeight="1">
      <c r="B57" s="196" t="s">
        <v>82</v>
      </c>
      <c r="C57" s="197"/>
      <c r="D57" s="197"/>
      <c r="E57" s="197"/>
      <c r="F57" s="226"/>
      <c r="G57" s="152"/>
    </row>
    <row r="58" spans="1:8" ht="50.1" customHeight="1">
      <c r="B58" s="186" t="s">
        <v>4</v>
      </c>
      <c r="C58" s="169"/>
      <c r="D58" s="169"/>
      <c r="E58" s="4">
        <v>0</v>
      </c>
      <c r="F58" s="176"/>
      <c r="G58" s="152"/>
    </row>
    <row r="59" spans="1:8" ht="50.1" customHeight="1">
      <c r="B59" s="186" t="s">
        <v>5</v>
      </c>
      <c r="C59" s="169"/>
      <c r="D59" s="169"/>
      <c r="E59" s="6">
        <v>0</v>
      </c>
      <c r="F59" s="176"/>
      <c r="G59" s="152"/>
    </row>
    <row r="60" spans="1:8" ht="50.1" customHeight="1">
      <c r="B60" s="186" t="s">
        <v>6</v>
      </c>
      <c r="C60" s="169"/>
      <c r="D60" s="169"/>
      <c r="E60" s="6">
        <v>0</v>
      </c>
      <c r="F60" s="176"/>
      <c r="G60" s="152"/>
    </row>
    <row r="61" spans="1:8" ht="50.1" customHeight="1">
      <c r="B61" s="178" t="s">
        <v>105</v>
      </c>
      <c r="C61" s="169"/>
      <c r="D61" s="169"/>
      <c r="E61" s="5">
        <v>0</v>
      </c>
      <c r="F61" s="176"/>
      <c r="G61" s="152"/>
    </row>
    <row r="62" spans="1:8" ht="50.1" customHeight="1">
      <c r="B62" s="186" t="s">
        <v>7</v>
      </c>
      <c r="C62" s="169"/>
      <c r="D62" s="169"/>
      <c r="E62" s="205">
        <v>4.6210000000000001E-2</v>
      </c>
      <c r="F62" s="176"/>
      <c r="G62" s="152"/>
    </row>
    <row r="63" spans="1:8" ht="50.1" customHeight="1">
      <c r="B63" s="191" t="s">
        <v>8</v>
      </c>
      <c r="C63" s="182"/>
      <c r="D63" s="182"/>
      <c r="E63" s="5">
        <v>0</v>
      </c>
      <c r="F63" s="220"/>
      <c r="G63" s="152"/>
    </row>
    <row r="64" spans="1:8" s="155" customFormat="1" ht="50.1" customHeight="1">
      <c r="A64" s="227"/>
      <c r="B64" s="177"/>
      <c r="C64" s="221"/>
      <c r="D64" s="221"/>
      <c r="E64" s="228"/>
      <c r="F64" s="224"/>
      <c r="G64" s="227"/>
      <c r="H64" s="227"/>
    </row>
    <row r="65" spans="2:9" ht="50.1" customHeight="1">
      <c r="B65" s="174" t="s">
        <v>9</v>
      </c>
      <c r="C65" s="175"/>
      <c r="D65" s="175"/>
      <c r="E65" s="214"/>
      <c r="F65" s="185">
        <f>E32+E50+E58</f>
        <v>0</v>
      </c>
      <c r="G65" s="152"/>
    </row>
    <row r="66" spans="2:9" ht="50.1" customHeight="1">
      <c r="B66" s="169"/>
      <c r="C66" s="169"/>
      <c r="D66" s="169"/>
      <c r="E66" s="229"/>
      <c r="F66" s="169"/>
      <c r="G66" s="152"/>
    </row>
    <row r="67" spans="2:9" ht="50.1" customHeight="1">
      <c r="B67" s="230" t="s">
        <v>79</v>
      </c>
      <c r="C67" s="231"/>
      <c r="D67" s="232"/>
      <c r="E67" s="7">
        <v>0</v>
      </c>
      <c r="F67" s="233"/>
      <c r="G67" s="152"/>
      <c r="H67" s="284" t="s">
        <v>121</v>
      </c>
      <c r="I67" s="284"/>
    </row>
    <row r="68" spans="2:9" ht="50.1" customHeight="1">
      <c r="B68" s="234" t="s">
        <v>11</v>
      </c>
      <c r="C68" s="235"/>
      <c r="D68" s="235"/>
      <c r="E68" s="236">
        <v>1.4800000000000001E-2</v>
      </c>
      <c r="F68" s="237"/>
      <c r="G68" s="152"/>
      <c r="H68" s="284"/>
      <c r="I68" s="284"/>
    </row>
    <row r="69" spans="2:9" ht="50.1" customHeight="1">
      <c r="B69" s="238" t="s">
        <v>80</v>
      </c>
      <c r="C69" s="235"/>
      <c r="D69" s="235"/>
      <c r="E69" s="279" t="e">
        <f>E70/E67</f>
        <v>#DIV/0!</v>
      </c>
      <c r="F69" s="237"/>
      <c r="G69" s="152"/>
      <c r="H69" s="284"/>
      <c r="I69" s="284"/>
    </row>
    <row r="70" spans="2:9" ht="50.1" customHeight="1">
      <c r="B70" s="238" t="s">
        <v>10</v>
      </c>
      <c r="C70" s="239"/>
      <c r="D70" s="239"/>
      <c r="E70" s="7">
        <v>0</v>
      </c>
      <c r="F70" s="176"/>
      <c r="G70" s="152"/>
      <c r="H70" s="284"/>
      <c r="I70" s="284"/>
    </row>
    <row r="71" spans="2:9" ht="50.1" customHeight="1">
      <c r="B71" s="234" t="s">
        <v>11</v>
      </c>
      <c r="C71" s="235"/>
      <c r="D71" s="235"/>
      <c r="E71" s="236">
        <f>E68</f>
        <v>1.4800000000000001E-2</v>
      </c>
      <c r="F71" s="237"/>
      <c r="G71" s="152"/>
      <c r="H71" s="284"/>
      <c r="I71" s="284"/>
    </row>
    <row r="72" spans="2:9" ht="50.1" customHeight="1">
      <c r="B72" s="234"/>
      <c r="C72" s="235"/>
      <c r="D72" s="235"/>
      <c r="E72" s="176"/>
      <c r="F72" s="237"/>
      <c r="G72" s="152"/>
      <c r="H72" s="284"/>
      <c r="I72" s="284"/>
    </row>
    <row r="73" spans="2:9" ht="50.1" customHeight="1">
      <c r="B73" s="238" t="s">
        <v>128</v>
      </c>
      <c r="C73" s="235"/>
      <c r="D73" s="235"/>
      <c r="E73" s="240"/>
      <c r="F73" s="237"/>
      <c r="G73" s="152"/>
      <c r="H73" s="284"/>
      <c r="I73" s="284"/>
    </row>
    <row r="74" spans="2:9" ht="50.1" customHeight="1">
      <c r="B74" s="238" t="s">
        <v>12</v>
      </c>
      <c r="C74" s="241"/>
      <c r="D74" s="241"/>
      <c r="E74" s="242">
        <v>8.7899999999999991</v>
      </c>
      <c r="F74" s="203"/>
      <c r="G74" s="152"/>
      <c r="H74" s="284"/>
      <c r="I74" s="284"/>
    </row>
    <row r="75" spans="2:9" ht="50.1" customHeight="1">
      <c r="B75" s="238" t="s">
        <v>13</v>
      </c>
      <c r="C75" s="239"/>
      <c r="D75" s="239"/>
      <c r="E75" s="242">
        <v>13.19</v>
      </c>
      <c r="F75" s="203"/>
      <c r="G75" s="152"/>
    </row>
    <row r="76" spans="2:9" ht="50.1" customHeight="1">
      <c r="B76" s="238" t="s">
        <v>14</v>
      </c>
      <c r="C76" s="239"/>
      <c r="D76" s="239"/>
      <c r="E76" s="242">
        <v>17.57</v>
      </c>
      <c r="F76" s="203"/>
      <c r="G76" s="152"/>
    </row>
    <row r="77" spans="2:9" ht="50.1" customHeight="1">
      <c r="B77" s="238" t="s">
        <v>15</v>
      </c>
      <c r="C77" s="239"/>
      <c r="D77" s="239"/>
      <c r="E77" s="242">
        <v>26.36</v>
      </c>
      <c r="F77" s="203"/>
      <c r="G77" s="152"/>
    </row>
    <row r="78" spans="2:9" ht="50.1" customHeight="1">
      <c r="B78" s="238" t="s">
        <v>119</v>
      </c>
      <c r="C78" s="239"/>
      <c r="D78" s="239"/>
      <c r="E78" s="242">
        <v>30.76</v>
      </c>
      <c r="F78" s="203"/>
      <c r="G78" s="152"/>
    </row>
    <row r="79" spans="2:9" ht="50.1" customHeight="1">
      <c r="B79" s="234" t="s">
        <v>11</v>
      </c>
      <c r="C79" s="235"/>
      <c r="D79" s="235"/>
      <c r="E79" s="243">
        <v>0.02</v>
      </c>
      <c r="F79" s="237"/>
      <c r="G79" s="152"/>
    </row>
    <row r="80" spans="2:9" ht="50.1" customHeight="1">
      <c r="B80" s="234"/>
      <c r="C80" s="235"/>
      <c r="D80" s="235"/>
      <c r="E80" s="244"/>
      <c r="F80" s="237"/>
      <c r="G80" s="152"/>
    </row>
    <row r="81" spans="1:8" ht="50.1" customHeight="1">
      <c r="B81" s="238" t="s">
        <v>87</v>
      </c>
      <c r="C81" s="239"/>
      <c r="D81" s="239"/>
      <c r="E81" s="245">
        <v>410.08</v>
      </c>
      <c r="F81" s="203"/>
      <c r="G81" s="152"/>
    </row>
    <row r="82" spans="1:8" ht="50.1" customHeight="1">
      <c r="B82" s="234" t="s">
        <v>11</v>
      </c>
      <c r="C82" s="235"/>
      <c r="D82" s="235"/>
      <c r="E82" s="243">
        <v>0.02</v>
      </c>
      <c r="F82" s="237"/>
      <c r="G82" s="152"/>
    </row>
    <row r="83" spans="1:8" s="155" customFormat="1" ht="50.1" customHeight="1">
      <c r="A83" s="227"/>
      <c r="B83" s="246"/>
      <c r="C83" s="247"/>
      <c r="D83" s="247"/>
      <c r="E83" s="244"/>
      <c r="F83" s="237"/>
      <c r="G83" s="227"/>
      <c r="H83" s="227"/>
    </row>
    <row r="84" spans="1:8" ht="50.1" customHeight="1">
      <c r="B84" s="238" t="s">
        <v>16</v>
      </c>
      <c r="C84" s="239"/>
      <c r="D84" s="239"/>
      <c r="E84" s="8">
        <v>0</v>
      </c>
      <c r="F84" s="203"/>
      <c r="G84" s="152"/>
    </row>
    <row r="85" spans="1:8" ht="50.1" customHeight="1">
      <c r="B85" s="234" t="s">
        <v>11</v>
      </c>
      <c r="C85" s="235"/>
      <c r="D85" s="235"/>
      <c r="E85" s="243">
        <v>0.02</v>
      </c>
      <c r="F85" s="237"/>
      <c r="G85" s="152"/>
    </row>
    <row r="86" spans="1:8" ht="50.1" customHeight="1">
      <c r="B86" s="234"/>
      <c r="C86" s="235"/>
      <c r="D86" s="235"/>
      <c r="E86" s="244"/>
      <c r="F86" s="237"/>
      <c r="G86" s="152"/>
    </row>
    <row r="87" spans="1:8" ht="50.1" customHeight="1">
      <c r="B87" s="238" t="s">
        <v>17</v>
      </c>
      <c r="C87" s="235"/>
      <c r="D87" s="235"/>
      <c r="E87" s="9">
        <v>0</v>
      </c>
      <c r="F87" s="237"/>
      <c r="G87" s="152"/>
    </row>
    <row r="88" spans="1:8" ht="50.1" customHeight="1">
      <c r="B88" s="234" t="s">
        <v>11</v>
      </c>
      <c r="C88" s="235"/>
      <c r="D88" s="235"/>
      <c r="E88" s="243">
        <v>0.02</v>
      </c>
      <c r="F88" s="237"/>
      <c r="G88" s="152"/>
    </row>
    <row r="89" spans="1:8" ht="50.1" customHeight="1">
      <c r="B89" s="234"/>
      <c r="C89" s="235"/>
      <c r="D89" s="235"/>
      <c r="E89" s="244"/>
      <c r="F89" s="237"/>
      <c r="G89" s="152"/>
    </row>
    <row r="90" spans="1:8" ht="50.1" customHeight="1">
      <c r="B90" s="238" t="s">
        <v>18</v>
      </c>
      <c r="C90" s="241"/>
      <c r="D90" s="241"/>
      <c r="E90" s="248">
        <v>91.56</v>
      </c>
      <c r="F90" s="203"/>
      <c r="G90" s="152"/>
    </row>
    <row r="91" spans="1:8" ht="50.1" customHeight="1">
      <c r="B91" s="234" t="s">
        <v>11</v>
      </c>
      <c r="C91" s="235"/>
      <c r="D91" s="249"/>
      <c r="E91" s="243">
        <v>0.02</v>
      </c>
      <c r="F91" s="203"/>
      <c r="G91" s="152"/>
    </row>
    <row r="92" spans="1:8" ht="50.1" customHeight="1">
      <c r="B92" s="234"/>
      <c r="C92" s="235"/>
      <c r="D92" s="235"/>
      <c r="E92" s="244"/>
      <c r="F92" s="237"/>
      <c r="G92" s="152"/>
    </row>
    <row r="93" spans="1:8" ht="50.1" customHeight="1">
      <c r="B93" s="238" t="s">
        <v>19</v>
      </c>
      <c r="C93" s="239"/>
      <c r="D93" s="239"/>
      <c r="E93" s="248">
        <v>40.39</v>
      </c>
      <c r="F93" s="203"/>
      <c r="G93" s="152"/>
    </row>
    <row r="94" spans="1:8" ht="50.1" customHeight="1">
      <c r="B94" s="234" t="s">
        <v>11</v>
      </c>
      <c r="C94" s="235"/>
      <c r="D94" s="249"/>
      <c r="E94" s="243">
        <v>0.02</v>
      </c>
      <c r="F94" s="237"/>
      <c r="G94" s="152"/>
    </row>
    <row r="95" spans="1:8" s="155" customFormat="1" ht="50.1" customHeight="1">
      <c r="A95" s="227"/>
      <c r="B95" s="246"/>
      <c r="C95" s="247"/>
      <c r="D95" s="247"/>
      <c r="E95" s="244"/>
      <c r="F95" s="237"/>
      <c r="G95" s="227"/>
      <c r="H95" s="227"/>
    </row>
    <row r="96" spans="1:8" ht="50.1" customHeight="1">
      <c r="B96" s="191" t="s">
        <v>20</v>
      </c>
      <c r="C96" s="182"/>
      <c r="D96" s="182"/>
      <c r="E96" s="250">
        <v>1.4999999999999999E-2</v>
      </c>
      <c r="F96" s="176"/>
      <c r="G96" s="152"/>
    </row>
    <row r="97" spans="1:8" ht="50.1" customHeight="1">
      <c r="B97" s="186"/>
      <c r="C97" s="169"/>
      <c r="D97" s="169"/>
      <c r="E97" s="251"/>
      <c r="F97" s="176"/>
      <c r="G97" s="152"/>
    </row>
    <row r="98" spans="1:8" ht="50.1" customHeight="1">
      <c r="B98" s="174" t="s">
        <v>83</v>
      </c>
      <c r="C98" s="175"/>
      <c r="D98" s="175"/>
      <c r="E98" s="243">
        <v>0.02</v>
      </c>
      <c r="F98" s="176"/>
      <c r="G98" s="152"/>
    </row>
    <row r="99" spans="1:8" ht="50.1" customHeight="1">
      <c r="B99" s="186"/>
      <c r="C99" s="169"/>
      <c r="D99" s="169"/>
      <c r="E99" s="169"/>
      <c r="F99" s="176"/>
      <c r="G99" s="152"/>
    </row>
    <row r="100" spans="1:8" ht="50.1" customHeight="1">
      <c r="B100" s="186"/>
      <c r="C100" s="169"/>
      <c r="D100" s="169"/>
      <c r="E100" s="169"/>
      <c r="F100" s="176"/>
      <c r="G100" s="152"/>
    </row>
    <row r="101" spans="1:8" ht="50.1" customHeight="1">
      <c r="B101" s="252" t="s">
        <v>122</v>
      </c>
      <c r="C101" s="253" t="s">
        <v>101</v>
      </c>
      <c r="D101" s="11"/>
      <c r="E101" s="10">
        <v>0</v>
      </c>
      <c r="F101" s="176"/>
      <c r="G101" s="152"/>
      <c r="H101" s="254"/>
    </row>
    <row r="102" spans="1:8" s="155" customFormat="1" ht="50.1" customHeight="1">
      <c r="A102" s="227"/>
      <c r="B102" s="255" t="s">
        <v>72</v>
      </c>
      <c r="C102" s="256"/>
      <c r="D102" s="256"/>
      <c r="E102" s="257">
        <v>0.01</v>
      </c>
      <c r="F102" s="203"/>
      <c r="G102" s="227"/>
      <c r="H102" s="227"/>
    </row>
    <row r="103" spans="1:8" ht="50.1" customHeight="1" thickBot="1">
      <c r="B103" s="252" t="s">
        <v>88</v>
      </c>
      <c r="C103" s="258"/>
      <c r="D103" s="259"/>
      <c r="E103" s="260">
        <f>E101+E102</f>
        <v>0.01</v>
      </c>
      <c r="F103" s="176"/>
      <c r="G103" s="152"/>
    </row>
    <row r="104" spans="1:8" ht="50.1" customHeight="1" thickTop="1">
      <c r="B104" s="261"/>
      <c r="C104" s="262"/>
      <c r="D104" s="262"/>
      <c r="E104" s="263"/>
      <c r="F104" s="176"/>
      <c r="G104" s="152"/>
    </row>
    <row r="105" spans="1:8" ht="50.1" customHeight="1">
      <c r="B105" s="264" t="s">
        <v>76</v>
      </c>
      <c r="C105" s="265"/>
      <c r="D105" s="265"/>
      <c r="E105" s="266" t="e">
        <f>'Berechnung (Neubau)'!D80</f>
        <v>#VALUE!</v>
      </c>
      <c r="F105" s="176"/>
      <c r="G105" s="152"/>
    </row>
    <row r="106" spans="1:8" ht="50.1" customHeight="1">
      <c r="B106" s="191"/>
      <c r="C106" s="182"/>
      <c r="D106" s="182"/>
      <c r="E106" s="182"/>
      <c r="F106" s="220"/>
      <c r="G106" s="152"/>
    </row>
    <row r="107" spans="1:8" ht="49.5" customHeight="1"/>
    <row r="108" spans="1:8" ht="50.1" customHeight="1"/>
    <row r="109" spans="1:8" ht="120" customHeight="1">
      <c r="B109" s="287" t="s">
        <v>117</v>
      </c>
      <c r="C109" s="287"/>
      <c r="D109" s="287"/>
      <c r="E109" s="287"/>
      <c r="F109" s="287"/>
      <c r="G109" s="155"/>
      <c r="H109" s="227"/>
    </row>
    <row r="110" spans="1:8" ht="50.1" customHeight="1">
      <c r="B110" s="267"/>
      <c r="C110" s="267"/>
      <c r="D110" s="267"/>
      <c r="E110" s="267"/>
      <c r="F110" s="267"/>
      <c r="G110" s="155"/>
      <c r="H110" s="227"/>
    </row>
    <row r="111" spans="1:8" ht="50.1" customHeight="1">
      <c r="B111" s="267"/>
      <c r="C111" s="267"/>
      <c r="D111" s="267"/>
      <c r="E111" s="267"/>
      <c r="F111" s="267"/>
      <c r="G111" s="155"/>
      <c r="H111" s="227"/>
    </row>
    <row r="112" spans="1:8" ht="50.1" customHeight="1">
      <c r="B112" s="267"/>
      <c r="C112" s="267"/>
      <c r="D112" s="267"/>
      <c r="E112" s="267"/>
      <c r="F112" s="267"/>
      <c r="G112" s="155"/>
      <c r="H112" s="227"/>
    </row>
    <row r="113" spans="2:8" ht="50.1" customHeight="1">
      <c r="B113" s="267"/>
      <c r="C113" s="267"/>
      <c r="D113" s="267"/>
      <c r="E113" s="267"/>
      <c r="F113" s="267"/>
      <c r="G113" s="155"/>
      <c r="H113" s="227"/>
    </row>
    <row r="114" spans="2:8" ht="50.1" customHeight="1">
      <c r="B114" s="267"/>
      <c r="C114" s="267"/>
      <c r="D114" s="267"/>
      <c r="E114" s="267"/>
      <c r="F114" s="267"/>
      <c r="G114" s="155"/>
      <c r="H114" s="227"/>
    </row>
    <row r="115" spans="2:8" ht="50.1" customHeight="1">
      <c r="B115" s="267"/>
      <c r="C115" s="267"/>
      <c r="D115" s="267"/>
      <c r="E115" s="267"/>
      <c r="F115" s="267"/>
      <c r="G115" s="155"/>
      <c r="H115" s="227"/>
    </row>
    <row r="116" spans="2:8" ht="50.1" customHeight="1">
      <c r="B116" s="267"/>
      <c r="C116" s="267"/>
      <c r="D116" s="267"/>
      <c r="E116" s="267"/>
      <c r="F116" s="267"/>
      <c r="G116" s="155"/>
      <c r="H116" s="227"/>
    </row>
    <row r="117" spans="2:8" ht="50.1" customHeight="1" thickBot="1">
      <c r="B117" s="268"/>
      <c r="C117" s="269"/>
      <c r="D117" s="268"/>
      <c r="E117" s="268"/>
      <c r="F117" s="268"/>
      <c r="G117" s="155"/>
      <c r="H117" s="227"/>
    </row>
    <row r="118" spans="2:8" ht="13.5" customHeight="1">
      <c r="B118" s="267"/>
      <c r="C118" s="267"/>
      <c r="D118" s="267"/>
      <c r="E118" s="267"/>
      <c r="F118" s="267"/>
      <c r="G118" s="155"/>
      <c r="H118" s="227"/>
    </row>
    <row r="119" spans="2:8" ht="50.1" customHeight="1">
      <c r="B119" s="270" t="s">
        <v>102</v>
      </c>
      <c r="C119" s="267"/>
      <c r="D119" s="267"/>
      <c r="E119" s="267"/>
      <c r="F119" s="271" t="s">
        <v>103</v>
      </c>
      <c r="G119" s="155"/>
      <c r="H119" s="227"/>
    </row>
    <row r="120" spans="2:8" ht="50.1" customHeight="1"/>
    <row r="121" spans="2:8" ht="50.1" customHeight="1">
      <c r="B121" s="272"/>
      <c r="C121" s="152"/>
      <c r="D121" s="152"/>
      <c r="E121" s="152"/>
      <c r="F121" s="273"/>
      <c r="G121" s="152"/>
    </row>
    <row r="122" spans="2:8" ht="50.1" customHeight="1"/>
    <row r="123" spans="2:8" ht="50.1" customHeight="1"/>
    <row r="124" spans="2:8" ht="50.1" customHeight="1"/>
    <row r="125" spans="2:8" ht="50.1" customHeight="1"/>
    <row r="126" spans="2:8" ht="50.1" customHeight="1"/>
    <row r="127" spans="2:8" ht="50.1" customHeight="1"/>
    <row r="128" spans="2:8" ht="50.1" customHeight="1"/>
    <row r="129" ht="50.1" customHeight="1"/>
    <row r="130" ht="50.1" customHeight="1"/>
    <row r="131" ht="50.1" customHeight="1"/>
    <row r="132" ht="50.1" customHeight="1"/>
    <row r="133" ht="50.1" customHeight="1"/>
    <row r="134" ht="50.1" customHeight="1"/>
    <row r="135" ht="50.1" customHeight="1"/>
    <row r="136" ht="50.1" customHeight="1"/>
    <row r="137" ht="50.1" customHeight="1"/>
    <row r="138" ht="50.1" customHeight="1"/>
    <row r="139" ht="50.1" customHeight="1"/>
    <row r="140" ht="50.1" customHeight="1"/>
    <row r="141" ht="50.1" customHeight="1"/>
    <row r="142" ht="50.1" customHeight="1"/>
    <row r="143" ht="50.1" customHeight="1"/>
    <row r="144" ht="50.1" customHeight="1"/>
    <row r="145" ht="50.1" customHeight="1"/>
    <row r="146" ht="50.1" customHeight="1"/>
    <row r="147" ht="50.1" customHeight="1"/>
    <row r="148" ht="50.1" customHeight="1"/>
    <row r="149" ht="50.1" customHeight="1"/>
    <row r="150" ht="50.1" customHeight="1"/>
    <row r="151" ht="50.1" customHeight="1"/>
    <row r="152" ht="50.1" customHeight="1"/>
    <row r="153" ht="50.1" customHeight="1"/>
    <row r="154" ht="50.1" customHeight="1"/>
    <row r="155" ht="50.1" customHeight="1"/>
    <row r="156" ht="50.1" customHeight="1"/>
    <row r="157" ht="50.1" customHeight="1"/>
    <row r="158" ht="50.1" customHeight="1"/>
    <row r="159" ht="50.1" customHeight="1"/>
    <row r="160" ht="50.1" customHeight="1"/>
    <row r="161" ht="50.1" customHeight="1"/>
    <row r="162" ht="50.1" customHeight="1"/>
    <row r="163" ht="50.1" customHeight="1"/>
    <row r="164" ht="50.1" customHeight="1"/>
    <row r="165" ht="50.1" customHeight="1"/>
    <row r="166" ht="50.1" customHeight="1"/>
    <row r="167" ht="50.1" customHeight="1"/>
    <row r="168" ht="50.1" customHeight="1"/>
    <row r="169" ht="50.1" customHeight="1"/>
    <row r="170" ht="50.1" customHeight="1"/>
    <row r="171" ht="50.1" customHeight="1"/>
    <row r="172" ht="50.1" customHeight="1"/>
    <row r="173" ht="50.1" customHeight="1"/>
  </sheetData>
  <sheetProtection algorithmName="SHA-512" hashValue="4UEsPH2gadauxxLJiC7jqf4Zy/6Iuk76t80mTW4FKooIy8ZWu6mbt+/bE8Wmkunqfif6dsJScRKUavIegEoQiw==" saltValue="J7EM5UQiHj0W6D/pYd3aJg==" spinCount="100000" sheet="1" objects="1" scenarios="1" selectLockedCells="1"/>
  <mergeCells count="5">
    <mergeCell ref="H67:I74"/>
    <mergeCell ref="D6:F6"/>
    <mergeCell ref="D8:F8"/>
    <mergeCell ref="B4:F4"/>
    <mergeCell ref="B109:F109"/>
  </mergeCells>
  <phoneticPr fontId="0" type="noConversion"/>
  <printOptions verticalCentered="1"/>
  <pageMargins left="0.98425196850393704" right="0.39370078740157483" top="0.39370078740157483" bottom="0.39370078740157483" header="0.39370078740157483" footer="0.51181102362204722"/>
  <pageSetup paperSize="9" scale="19" fitToHeight="2" orientation="portrait" r:id="rId1"/>
  <headerFooter alignWithMargins="0">
    <oddHeader>&amp;R&amp;"Arial,Fett"&amp;34Datum:    &amp;D</oddHeader>
    <oddFooter>&amp;C&amp;"Arial,Standard"&amp;34Seite &amp;P von &amp;N</oddFooter>
  </headerFooter>
  <rowBreaks count="1" manualBreakCount="1">
    <brk id="65" max="5" man="1"/>
  </rowBreaks>
  <cellWatches>
    <cellWatch r="B117"/>
  </cellWatches>
  <ignoredErrors>
    <ignoredError sqref="E7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A1:BB192"/>
  <sheetViews>
    <sheetView showGridLines="0" topLeftCell="B10" zoomScale="115" zoomScaleNormal="115" workbookViewId="0">
      <selection activeCell="C38" sqref="C38"/>
    </sheetView>
  </sheetViews>
  <sheetFormatPr baseColWidth="10" defaultColWidth="12.5703125" defaultRowHeight="12.75" outlineLevelRow="1"/>
  <cols>
    <col min="1" max="1" width="3.7109375" style="28" hidden="1" customWidth="1"/>
    <col min="2" max="2" width="49.85546875" style="151" customWidth="1"/>
    <col min="3" max="3" width="24.42578125" style="21" customWidth="1"/>
    <col min="4" max="4" width="18.5703125" style="21" customWidth="1"/>
    <col min="5" max="5" width="12.7109375" style="21" bestFit="1" customWidth="1"/>
    <col min="6" max="6" width="11.7109375" style="21" bestFit="1" customWidth="1"/>
    <col min="7" max="7" width="11.140625" style="21" bestFit="1" customWidth="1"/>
    <col min="8" max="8" width="10.7109375" style="21" customWidth="1"/>
    <col min="9" max="9" width="11.140625" style="21" bestFit="1" customWidth="1"/>
    <col min="10" max="13" width="9.85546875" style="21" bestFit="1" customWidth="1"/>
    <col min="14" max="14" width="9.85546875" style="24" bestFit="1" customWidth="1"/>
    <col min="15" max="18" width="9.85546875" style="21" bestFit="1" customWidth="1"/>
    <col min="19" max="19" width="9.85546875" style="24" bestFit="1" customWidth="1"/>
    <col min="20" max="22" width="9.85546875" style="21" bestFit="1" customWidth="1"/>
    <col min="23" max="23" width="10.28515625" style="21" bestFit="1" customWidth="1"/>
    <col min="24" max="24" width="10.28515625" style="24" bestFit="1" customWidth="1"/>
    <col min="25" max="33" width="10.28515625" style="21" bestFit="1" customWidth="1"/>
    <col min="34" max="34" width="10.7109375" style="28" customWidth="1"/>
    <col min="35" max="16384" width="12.5703125" style="28"/>
  </cols>
  <sheetData>
    <row r="1" spans="1:43" s="21" customFormat="1">
      <c r="A1" s="13"/>
      <c r="B1" s="14"/>
      <c r="C1" s="15"/>
      <c r="D1" s="16"/>
      <c r="E1" s="15"/>
      <c r="F1" s="17"/>
      <c r="G1" s="17"/>
      <c r="H1" s="18">
        <f>'Eingabeblatt Neubau'!E8</f>
        <v>0</v>
      </c>
      <c r="I1" s="15"/>
      <c r="J1" s="15"/>
      <c r="K1" s="17"/>
      <c r="L1" s="19"/>
      <c r="M1" s="15"/>
      <c r="N1" s="15"/>
      <c r="O1" s="15"/>
      <c r="P1" s="15"/>
      <c r="Q1" s="15"/>
      <c r="R1" s="15"/>
      <c r="S1" s="15"/>
      <c r="T1" s="15"/>
      <c r="U1" s="15"/>
      <c r="V1" s="15"/>
      <c r="W1" s="15"/>
      <c r="X1" s="15"/>
      <c r="Y1" s="15"/>
      <c r="Z1" s="15"/>
      <c r="AA1" s="15"/>
      <c r="AB1" s="15"/>
      <c r="AC1" s="15"/>
      <c r="AD1" s="15"/>
      <c r="AE1" s="15"/>
      <c r="AF1" s="15"/>
      <c r="AG1" s="15"/>
      <c r="AH1" s="20"/>
      <c r="AI1" s="20"/>
      <c r="AJ1" s="20"/>
      <c r="AK1" s="20"/>
      <c r="AL1" s="20"/>
      <c r="AM1" s="20"/>
      <c r="AN1" s="20"/>
      <c r="AO1" s="20"/>
      <c r="AP1" s="20"/>
      <c r="AQ1" s="20"/>
    </row>
    <row r="2" spans="1:43" s="21" customFormat="1">
      <c r="A2" s="22"/>
      <c r="B2" s="23"/>
      <c r="C2" s="24"/>
      <c r="D2" s="25"/>
      <c r="E2" s="24"/>
      <c r="H2" s="24"/>
      <c r="I2" s="24"/>
      <c r="M2" s="24"/>
      <c r="N2" s="24"/>
      <c r="O2" s="24"/>
      <c r="P2" s="24"/>
      <c r="Q2" s="24"/>
      <c r="R2" s="24"/>
      <c r="S2" s="24"/>
      <c r="T2" s="24"/>
      <c r="U2" s="24"/>
      <c r="V2" s="24"/>
      <c r="W2" s="24"/>
      <c r="X2" s="24"/>
      <c r="Y2" s="24"/>
      <c r="Z2" s="24"/>
      <c r="AA2" s="24"/>
      <c r="AB2" s="24"/>
      <c r="AC2" s="24"/>
      <c r="AD2" s="24"/>
      <c r="AE2" s="24"/>
      <c r="AF2" s="24"/>
      <c r="AG2" s="24"/>
    </row>
    <row r="3" spans="1:43" s="21" customFormat="1">
      <c r="A3" s="22"/>
      <c r="B3" s="23"/>
      <c r="E3" s="24"/>
      <c r="F3" s="24"/>
      <c r="M3" s="24"/>
      <c r="N3" s="24"/>
      <c r="O3" s="24"/>
      <c r="P3" s="24"/>
      <c r="Q3" s="24"/>
      <c r="R3" s="24"/>
      <c r="S3" s="24"/>
      <c r="T3" s="24"/>
      <c r="U3" s="24"/>
      <c r="V3" s="24"/>
      <c r="W3" s="24"/>
      <c r="X3" s="24"/>
      <c r="Y3" s="24"/>
      <c r="Z3" s="24"/>
      <c r="AA3" s="24"/>
      <c r="AB3" s="24"/>
      <c r="AC3" s="24"/>
      <c r="AD3" s="24"/>
      <c r="AE3" s="24"/>
      <c r="AF3" s="24"/>
      <c r="AG3" s="24"/>
    </row>
    <row r="4" spans="1:43">
      <c r="A4" s="22"/>
      <c r="B4" s="22"/>
      <c r="C4" s="26" t="s">
        <v>22</v>
      </c>
      <c r="D4" s="27">
        <f>'Eingabeblatt Neubau'!E20</f>
        <v>0</v>
      </c>
      <c r="N4" s="25"/>
      <c r="O4" s="24"/>
      <c r="P4" s="25"/>
      <c r="Q4" s="25"/>
      <c r="T4" s="24"/>
      <c r="U4" s="24"/>
      <c r="V4" s="24"/>
      <c r="W4" s="24"/>
      <c r="Y4" s="24"/>
      <c r="Z4" s="24"/>
      <c r="AA4" s="24"/>
      <c r="AB4" s="24"/>
      <c r="AC4" s="24"/>
      <c r="AD4" s="24"/>
      <c r="AE4" s="24"/>
      <c r="AF4" s="24"/>
      <c r="AG4" s="24"/>
      <c r="AH4" s="21"/>
      <c r="AI4" s="21"/>
    </row>
    <row r="5" spans="1:43" ht="13.5" thickBot="1">
      <c r="A5" s="22"/>
      <c r="B5" s="22"/>
      <c r="C5" s="29" t="s">
        <v>24</v>
      </c>
      <c r="D5" s="30" t="e">
        <f>'Eingabeblatt Neubau'!E22</f>
        <v>#DIV/0!</v>
      </c>
      <c r="E5" s="31"/>
      <c r="F5" s="31"/>
      <c r="N5" s="25"/>
      <c r="O5" s="24"/>
      <c r="P5" s="25"/>
      <c r="Q5" s="25"/>
      <c r="T5" s="24"/>
      <c r="U5" s="24"/>
      <c r="V5" s="24"/>
      <c r="W5" s="24"/>
      <c r="Y5" s="24"/>
      <c r="Z5" s="24"/>
      <c r="AA5" s="24"/>
      <c r="AB5" s="24"/>
      <c r="AC5" s="24"/>
      <c r="AD5" s="24"/>
      <c r="AE5" s="24"/>
      <c r="AF5" s="24"/>
      <c r="AG5" s="24"/>
      <c r="AH5" s="21"/>
      <c r="AI5" s="21"/>
    </row>
    <row r="6" spans="1:43">
      <c r="A6" s="22"/>
      <c r="B6" s="22"/>
      <c r="C6" s="26" t="s">
        <v>22</v>
      </c>
      <c r="D6" s="32">
        <f>'Eingabeblatt Neubau'!F20</f>
        <v>0</v>
      </c>
      <c r="E6" s="33" t="s">
        <v>26</v>
      </c>
      <c r="F6" s="32">
        <f>'Eingabeblatt Neubau'!F25</f>
        <v>0</v>
      </c>
      <c r="H6" s="34" t="s">
        <v>21</v>
      </c>
      <c r="I6" s="35"/>
      <c r="J6" s="36">
        <f>'Eingabeblatt Neubau'!E14</f>
        <v>0</v>
      </c>
      <c r="N6" s="25"/>
      <c r="O6" s="24"/>
      <c r="P6" s="25"/>
      <c r="Q6" s="25"/>
      <c r="T6" s="24"/>
      <c r="U6" s="24"/>
      <c r="V6" s="24"/>
      <c r="W6" s="24"/>
      <c r="Y6" s="24"/>
      <c r="Z6" s="24"/>
      <c r="AA6" s="24"/>
      <c r="AB6" s="24"/>
      <c r="AC6" s="24"/>
      <c r="AD6" s="24"/>
      <c r="AE6" s="24"/>
      <c r="AF6" s="24"/>
      <c r="AG6" s="24"/>
      <c r="AH6" s="21"/>
      <c r="AI6" s="21"/>
    </row>
    <row r="7" spans="1:43" s="21" customFormat="1">
      <c r="A7" s="22"/>
      <c r="B7" s="22"/>
      <c r="C7" s="37" t="s">
        <v>27</v>
      </c>
      <c r="D7" s="38">
        <f>'Eingabeblatt Neubau'!F21</f>
        <v>0</v>
      </c>
      <c r="E7" s="39" t="s">
        <v>28</v>
      </c>
      <c r="F7" s="38">
        <f>'Eingabeblatt Neubau'!F26</f>
        <v>0</v>
      </c>
      <c r="H7" s="40" t="s">
        <v>23</v>
      </c>
      <c r="I7" s="41"/>
      <c r="J7" s="42">
        <f>'Eingabeblatt Neubau'!E17</f>
        <v>0</v>
      </c>
      <c r="M7" s="25"/>
      <c r="N7" s="25"/>
      <c r="O7" s="24"/>
      <c r="P7" s="25"/>
      <c r="Q7" s="25"/>
      <c r="S7" s="24"/>
      <c r="T7" s="24"/>
      <c r="U7" s="24"/>
      <c r="V7" s="24"/>
      <c r="W7" s="24"/>
      <c r="X7" s="24"/>
      <c r="Y7" s="24"/>
      <c r="Z7" s="24"/>
      <c r="AA7" s="24"/>
      <c r="AB7" s="24"/>
      <c r="AC7" s="24"/>
      <c r="AD7" s="24"/>
      <c r="AE7" s="24"/>
      <c r="AF7" s="24"/>
      <c r="AG7" s="24"/>
    </row>
    <row r="8" spans="1:43" s="21" customFormat="1">
      <c r="A8" s="22"/>
      <c r="B8" s="22"/>
      <c r="C8" s="43" t="s">
        <v>24</v>
      </c>
      <c r="D8" s="44">
        <f>'Eingabeblatt Neubau'!F22</f>
        <v>0</v>
      </c>
      <c r="E8" s="39" t="s">
        <v>74</v>
      </c>
      <c r="F8" s="44">
        <f>'Eingabeblatt Neubau'!F27</f>
        <v>0</v>
      </c>
      <c r="H8" s="23" t="s">
        <v>25</v>
      </c>
      <c r="J8" s="45">
        <f>'Eingabeblatt Neubau'!E15</f>
        <v>0</v>
      </c>
      <c r="M8" s="24"/>
      <c r="N8" s="25"/>
      <c r="P8" s="46"/>
      <c r="S8" s="46"/>
      <c r="T8" s="24"/>
      <c r="U8" s="24"/>
      <c r="V8" s="24"/>
      <c r="W8" s="24"/>
      <c r="X8" s="24"/>
      <c r="Y8" s="24"/>
      <c r="Z8" s="24"/>
      <c r="AA8" s="24"/>
      <c r="AB8" s="24"/>
      <c r="AC8" s="24"/>
      <c r="AD8" s="24"/>
      <c r="AE8" s="24"/>
      <c r="AF8" s="24"/>
      <c r="AG8" s="24"/>
    </row>
    <row r="9" spans="1:43" s="21" customFormat="1" ht="13.5" thickBot="1">
      <c r="A9" s="22"/>
      <c r="B9" s="22"/>
      <c r="C9" s="47" t="s">
        <v>30</v>
      </c>
      <c r="D9" s="44">
        <f>D6+D7+D8</f>
        <v>0</v>
      </c>
      <c r="E9" s="48"/>
      <c r="F9" s="44">
        <f>F8+F6+F7</f>
        <v>0</v>
      </c>
      <c r="G9" s="49"/>
      <c r="H9" s="50" t="s">
        <v>29</v>
      </c>
      <c r="I9" s="51"/>
      <c r="J9" s="52">
        <f>'Eingabeblatt Neubau'!E18</f>
        <v>0</v>
      </c>
      <c r="L9" s="46"/>
      <c r="M9" s="24"/>
      <c r="N9" s="25"/>
      <c r="P9" s="46"/>
      <c r="S9" s="46"/>
      <c r="T9" s="24"/>
      <c r="U9" s="24"/>
      <c r="V9" s="24"/>
      <c r="W9" s="24"/>
      <c r="X9" s="24"/>
      <c r="Y9" s="24"/>
      <c r="Z9" s="24"/>
      <c r="AA9" s="24"/>
      <c r="AB9" s="24"/>
      <c r="AC9" s="24"/>
      <c r="AD9" s="24"/>
      <c r="AE9" s="24"/>
      <c r="AF9" s="24"/>
      <c r="AG9" s="24"/>
    </row>
    <row r="10" spans="1:43" s="21" customFormat="1">
      <c r="A10" s="22"/>
      <c r="B10" s="22"/>
      <c r="C10" s="53"/>
      <c r="D10" s="54"/>
      <c r="E10" s="54"/>
      <c r="F10" s="55"/>
      <c r="G10" s="49"/>
      <c r="I10" s="24"/>
      <c r="J10" s="25"/>
      <c r="L10" s="46"/>
      <c r="M10" s="24"/>
      <c r="N10" s="25"/>
      <c r="P10" s="46"/>
      <c r="S10" s="46"/>
      <c r="T10" s="24"/>
      <c r="U10" s="24"/>
      <c r="V10" s="24"/>
      <c r="W10" s="24"/>
      <c r="X10" s="24"/>
      <c r="Y10" s="24"/>
      <c r="Z10" s="24"/>
      <c r="AA10" s="24"/>
      <c r="AB10" s="24"/>
      <c r="AC10" s="24"/>
      <c r="AD10" s="24"/>
      <c r="AE10" s="24"/>
      <c r="AF10" s="24"/>
      <c r="AG10" s="24"/>
    </row>
    <row r="11" spans="1:43" s="21" customFormat="1">
      <c r="A11" s="22"/>
      <c r="B11" s="22"/>
      <c r="G11" s="49"/>
      <c r="I11" s="24"/>
      <c r="J11" s="25"/>
      <c r="L11" s="46"/>
      <c r="M11" s="24"/>
      <c r="N11" s="25"/>
      <c r="P11" s="46"/>
      <c r="S11" s="46"/>
      <c r="T11" s="24"/>
      <c r="U11" s="24"/>
      <c r="V11" s="24"/>
      <c r="W11" s="24"/>
      <c r="X11" s="24"/>
      <c r="Y11" s="24"/>
      <c r="Z11" s="24"/>
      <c r="AA11" s="24"/>
      <c r="AB11" s="24"/>
      <c r="AC11" s="24"/>
      <c r="AD11" s="24"/>
      <c r="AE11" s="24"/>
      <c r="AF11" s="24"/>
      <c r="AG11" s="24"/>
    </row>
    <row r="12" spans="1:43">
      <c r="A12" s="22"/>
      <c r="B12" s="56" t="s">
        <v>31</v>
      </c>
      <c r="C12" s="57"/>
      <c r="D12" s="58">
        <v>1</v>
      </c>
      <c r="E12" s="58">
        <v>2</v>
      </c>
      <c r="F12" s="58">
        <v>3</v>
      </c>
      <c r="G12" s="58">
        <v>4</v>
      </c>
      <c r="H12" s="58">
        <v>5</v>
      </c>
      <c r="I12" s="58">
        <v>6</v>
      </c>
      <c r="J12" s="58">
        <v>7</v>
      </c>
      <c r="K12" s="58">
        <v>8</v>
      </c>
      <c r="L12" s="58">
        <v>9</v>
      </c>
      <c r="M12" s="58">
        <v>10</v>
      </c>
      <c r="N12" s="58">
        <v>11</v>
      </c>
      <c r="O12" s="58">
        <v>12</v>
      </c>
      <c r="P12" s="58">
        <v>13</v>
      </c>
      <c r="Q12" s="58">
        <v>14</v>
      </c>
      <c r="R12" s="58">
        <v>15</v>
      </c>
      <c r="S12" s="58">
        <v>16</v>
      </c>
      <c r="T12" s="58">
        <v>17</v>
      </c>
      <c r="U12" s="58">
        <v>18</v>
      </c>
      <c r="V12" s="58">
        <v>19</v>
      </c>
      <c r="W12" s="58">
        <v>20</v>
      </c>
      <c r="X12" s="58">
        <v>21</v>
      </c>
      <c r="Y12" s="58">
        <v>22</v>
      </c>
      <c r="Z12" s="58">
        <v>23</v>
      </c>
      <c r="AA12" s="58">
        <v>24</v>
      </c>
      <c r="AB12" s="58">
        <v>25</v>
      </c>
      <c r="AC12" s="58">
        <v>26</v>
      </c>
      <c r="AD12" s="58">
        <v>27</v>
      </c>
      <c r="AE12" s="58">
        <v>28</v>
      </c>
      <c r="AF12" s="58">
        <v>29</v>
      </c>
      <c r="AG12" s="58">
        <v>30</v>
      </c>
      <c r="AH12" s="58">
        <v>31</v>
      </c>
      <c r="AI12" s="58">
        <v>32</v>
      </c>
      <c r="AJ12" s="58">
        <v>33</v>
      </c>
      <c r="AK12" s="58">
        <v>34</v>
      </c>
      <c r="AL12" s="58">
        <v>35</v>
      </c>
      <c r="AM12" s="58">
        <v>36</v>
      </c>
      <c r="AN12" s="58">
        <v>37</v>
      </c>
      <c r="AO12" s="58">
        <v>38</v>
      </c>
      <c r="AP12" s="58">
        <v>39</v>
      </c>
      <c r="AQ12" s="58">
        <v>40</v>
      </c>
    </row>
    <row r="13" spans="1:43" s="62" customFormat="1" ht="13.5" thickBot="1">
      <c r="A13" s="59"/>
      <c r="B13" s="60" t="s">
        <v>32</v>
      </c>
      <c r="C13" s="61"/>
      <c r="D13" s="61">
        <f>'Eingabeblatt Neubau'!E12</f>
        <v>0</v>
      </c>
      <c r="E13" s="61">
        <f t="shared" ref="E13:AQ13" si="0">D13+1</f>
        <v>1</v>
      </c>
      <c r="F13" s="61">
        <f t="shared" si="0"/>
        <v>2</v>
      </c>
      <c r="G13" s="61">
        <f t="shared" si="0"/>
        <v>3</v>
      </c>
      <c r="H13" s="61">
        <f t="shared" si="0"/>
        <v>4</v>
      </c>
      <c r="I13" s="61">
        <f t="shared" si="0"/>
        <v>5</v>
      </c>
      <c r="J13" s="61">
        <f t="shared" si="0"/>
        <v>6</v>
      </c>
      <c r="K13" s="61">
        <f t="shared" si="0"/>
        <v>7</v>
      </c>
      <c r="L13" s="61">
        <f t="shared" si="0"/>
        <v>8</v>
      </c>
      <c r="M13" s="61">
        <f t="shared" si="0"/>
        <v>9</v>
      </c>
      <c r="N13" s="61">
        <f t="shared" si="0"/>
        <v>10</v>
      </c>
      <c r="O13" s="61">
        <f t="shared" si="0"/>
        <v>11</v>
      </c>
      <c r="P13" s="61">
        <f t="shared" si="0"/>
        <v>12</v>
      </c>
      <c r="Q13" s="61">
        <f t="shared" si="0"/>
        <v>13</v>
      </c>
      <c r="R13" s="61">
        <f t="shared" si="0"/>
        <v>14</v>
      </c>
      <c r="S13" s="61">
        <f t="shared" si="0"/>
        <v>15</v>
      </c>
      <c r="T13" s="61">
        <f t="shared" si="0"/>
        <v>16</v>
      </c>
      <c r="U13" s="61">
        <f t="shared" si="0"/>
        <v>17</v>
      </c>
      <c r="V13" s="61">
        <f t="shared" si="0"/>
        <v>18</v>
      </c>
      <c r="W13" s="61">
        <f t="shared" si="0"/>
        <v>19</v>
      </c>
      <c r="X13" s="61">
        <f t="shared" si="0"/>
        <v>20</v>
      </c>
      <c r="Y13" s="61">
        <f t="shared" si="0"/>
        <v>21</v>
      </c>
      <c r="Z13" s="61">
        <f t="shared" si="0"/>
        <v>22</v>
      </c>
      <c r="AA13" s="61">
        <f t="shared" si="0"/>
        <v>23</v>
      </c>
      <c r="AB13" s="61">
        <f t="shared" si="0"/>
        <v>24</v>
      </c>
      <c r="AC13" s="61">
        <f t="shared" si="0"/>
        <v>25</v>
      </c>
      <c r="AD13" s="61">
        <f t="shared" si="0"/>
        <v>26</v>
      </c>
      <c r="AE13" s="61">
        <f t="shared" si="0"/>
        <v>27</v>
      </c>
      <c r="AF13" s="61">
        <f t="shared" si="0"/>
        <v>28</v>
      </c>
      <c r="AG13" s="61">
        <f t="shared" si="0"/>
        <v>29</v>
      </c>
      <c r="AH13" s="61">
        <f t="shared" si="0"/>
        <v>30</v>
      </c>
      <c r="AI13" s="61">
        <f t="shared" si="0"/>
        <v>31</v>
      </c>
      <c r="AJ13" s="61">
        <f t="shared" si="0"/>
        <v>32</v>
      </c>
      <c r="AK13" s="61">
        <f t="shared" si="0"/>
        <v>33</v>
      </c>
      <c r="AL13" s="61">
        <f t="shared" si="0"/>
        <v>34</v>
      </c>
      <c r="AM13" s="61">
        <f t="shared" si="0"/>
        <v>35</v>
      </c>
      <c r="AN13" s="61">
        <f t="shared" si="0"/>
        <v>36</v>
      </c>
      <c r="AO13" s="61">
        <f t="shared" si="0"/>
        <v>37</v>
      </c>
      <c r="AP13" s="61">
        <f t="shared" si="0"/>
        <v>38</v>
      </c>
      <c r="AQ13" s="61">
        <f t="shared" si="0"/>
        <v>39</v>
      </c>
    </row>
    <row r="14" spans="1:43" ht="15.75">
      <c r="A14" s="63"/>
      <c r="B14" s="64" t="s">
        <v>33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row>
    <row r="15" spans="1:43" hidden="1">
      <c r="A15" s="66"/>
      <c r="B15" s="67" t="s">
        <v>34</v>
      </c>
      <c r="C15" s="68">
        <v>0.1</v>
      </c>
      <c r="D15" s="69">
        <f>IF(('Eingabeblatt Neubau'!$E$36+1)&gt;='Berechnung (Neubau)'!D12,100%,'Berechnung (Neubau)'!C15*(1-'Berechnung (Neubau)'!$C$15))</f>
        <v>1</v>
      </c>
      <c r="E15" s="69">
        <f>IF(('Eingabeblatt Neubau'!$E$36+1)&gt;='Berechnung (Neubau)'!E12,100%,'Berechnung (Neubau)'!D15*(1-'Berechnung (Neubau)'!$C$15))</f>
        <v>0.9</v>
      </c>
      <c r="F15" s="69">
        <f>IF(('Eingabeblatt Neubau'!$E$36+1)&gt;='Berechnung (Neubau)'!F12,100%,'Berechnung (Neubau)'!E15*(1-'Berechnung (Neubau)'!$C$15))</f>
        <v>0.81</v>
      </c>
      <c r="G15" s="69">
        <f>IF(('Eingabeblatt Neubau'!$E$36+1)&gt;='Berechnung (Neubau)'!G12,100%,'Berechnung (Neubau)'!F15*(1-'Berechnung (Neubau)'!$C$15))</f>
        <v>0.72900000000000009</v>
      </c>
      <c r="H15" s="69">
        <f>IF(('Eingabeblatt Neubau'!$E$36+1)&gt;='Berechnung (Neubau)'!H12,100%,'Berechnung (Neubau)'!G15*(1-'Berechnung (Neubau)'!$C$15))</f>
        <v>0.65610000000000013</v>
      </c>
      <c r="I15" s="69">
        <f>IF(('Eingabeblatt Neubau'!$E$36+1)&gt;='Berechnung (Neubau)'!I12,100%,'Berechnung (Neubau)'!H15*(1-'Berechnung (Neubau)'!$C$15))</f>
        <v>0.59049000000000018</v>
      </c>
      <c r="J15" s="69">
        <f>IF(('Eingabeblatt Neubau'!$E$36+1)&gt;='Berechnung (Neubau)'!J12,100%,'Berechnung (Neubau)'!I15*(1-'Berechnung (Neubau)'!$C$15))</f>
        <v>0.53144100000000016</v>
      </c>
      <c r="K15" s="69">
        <f>IF(('Eingabeblatt Neubau'!$E$36+1)&gt;='Berechnung (Neubau)'!K12,100%,'Berechnung (Neubau)'!J15*(1-'Berechnung (Neubau)'!$C$15))</f>
        <v>0.47829690000000014</v>
      </c>
      <c r="L15" s="69">
        <f>IF(('Eingabeblatt Neubau'!$E$36+1)&gt;='Berechnung (Neubau)'!L12,100%,'Berechnung (Neubau)'!K15*(1-'Berechnung (Neubau)'!$C$15))</f>
        <v>0.43046721000000016</v>
      </c>
      <c r="M15" s="69">
        <f>IF(('Eingabeblatt Neubau'!$E$36+1)&gt;='Berechnung (Neubau)'!M12,100%,'Berechnung (Neubau)'!L15*(1-'Berechnung (Neubau)'!$C$15))</f>
        <v>0.38742048900000015</v>
      </c>
      <c r="N15" s="69">
        <f>IF(('Eingabeblatt Neubau'!$E$36+1)&gt;='Berechnung (Neubau)'!N12,100%,'Berechnung (Neubau)'!M15*(1-'Berechnung (Neubau)'!$C$15))</f>
        <v>0.34867844010000015</v>
      </c>
      <c r="O15" s="69">
        <f>IF(('Eingabeblatt Neubau'!$E$36+1)&gt;='Berechnung (Neubau)'!O12,100%,'Berechnung (Neubau)'!N15*(1-'Berechnung (Neubau)'!$C$15))</f>
        <v>0.31381059609000017</v>
      </c>
      <c r="P15" s="69">
        <f>IF(('Eingabeblatt Neubau'!$E$36+1)&gt;='Berechnung (Neubau)'!P12,100%,'Berechnung (Neubau)'!O15*(1-'Berechnung (Neubau)'!$C$15))</f>
        <v>0.28242953648100017</v>
      </c>
      <c r="Q15" s="69">
        <f>IF(('Eingabeblatt Neubau'!$E$36+1)&gt;='Berechnung (Neubau)'!Q12,100%,'Berechnung (Neubau)'!P15*(1-'Berechnung (Neubau)'!$C$15))</f>
        <v>0.25418658283290013</v>
      </c>
      <c r="R15" s="69">
        <f>IF(('Eingabeblatt Neubau'!$E$36+1)&gt;='Berechnung (Neubau)'!R12,100%,'Berechnung (Neubau)'!Q15*(1-'Berechnung (Neubau)'!$C$15))</f>
        <v>0.22876792454961012</v>
      </c>
      <c r="S15" s="69">
        <f>IF(('Eingabeblatt Neubau'!$E$36+1)&gt;='Berechnung (Neubau)'!S12,100%,'Berechnung (Neubau)'!R15*(1-'Berechnung (Neubau)'!$C$15))</f>
        <v>0.2058911320946491</v>
      </c>
      <c r="T15" s="69">
        <f>IF(('Eingabeblatt Neubau'!$E$36+1)&gt;='Berechnung (Neubau)'!T12,100%,'Berechnung (Neubau)'!S15*(1-'Berechnung (Neubau)'!$C$15))</f>
        <v>0.18530201888518419</v>
      </c>
      <c r="U15" s="69">
        <f>IF(('Eingabeblatt Neubau'!$E$36+1)&gt;='Berechnung (Neubau)'!U12,100%,'Berechnung (Neubau)'!T15*(1-'Berechnung (Neubau)'!$C$15))</f>
        <v>0.16677181699666577</v>
      </c>
      <c r="V15" s="69">
        <f>IF(('Eingabeblatt Neubau'!$E$36+1)&gt;='Berechnung (Neubau)'!V12,100%,'Berechnung (Neubau)'!U15*(1-'Berechnung (Neubau)'!$C$15))</f>
        <v>0.15009463529699921</v>
      </c>
      <c r="W15" s="69">
        <f>IF(('Eingabeblatt Neubau'!$E$36+1)&gt;='Berechnung (Neubau)'!W12,100%,'Berechnung (Neubau)'!V15*(1-'Berechnung (Neubau)'!$C$15))</f>
        <v>0.13508517176729928</v>
      </c>
      <c r="X15" s="69">
        <f>IF(('Eingabeblatt Neubau'!$E$36+1)&gt;='Berechnung (Neubau)'!X12,100%,'Berechnung (Neubau)'!W15*(1-'Berechnung (Neubau)'!$C$15))</f>
        <v>0.12157665459056936</v>
      </c>
      <c r="Y15" s="69">
        <f>IF(('Eingabeblatt Neubau'!$E$36+1)&gt;='Berechnung (Neubau)'!Y12,100%,'Berechnung (Neubau)'!X15*(1-'Berechnung (Neubau)'!$C$15))</f>
        <v>0.10941898913151243</v>
      </c>
      <c r="Z15" s="69">
        <f>IF(('Eingabeblatt Neubau'!$E$36+1)&gt;='Berechnung (Neubau)'!Z12,100%,'Berechnung (Neubau)'!Y15*(1-'Berechnung (Neubau)'!$C$15))</f>
        <v>9.8477090218361193E-2</v>
      </c>
      <c r="AA15" s="69">
        <f>IF(('Eingabeblatt Neubau'!$E$36+1)&gt;='Berechnung (Neubau)'!AA12,100%,'Berechnung (Neubau)'!Z15*(1-'Berechnung (Neubau)'!$C$15))</f>
        <v>8.8629381196525081E-2</v>
      </c>
      <c r="AB15" s="69">
        <f>IF(('Eingabeblatt Neubau'!$E$36+1)&gt;='Berechnung (Neubau)'!AB12,100%,'Berechnung (Neubau)'!AA15*(1-'Berechnung (Neubau)'!$C$15))</f>
        <v>7.976644307687257E-2</v>
      </c>
      <c r="AC15" s="69">
        <f>IF(('Eingabeblatt Neubau'!$E$36+1)&gt;='Berechnung (Neubau)'!AC12,100%,'Berechnung (Neubau)'!AB15*(1-'Berechnung (Neubau)'!$C$15))</f>
        <v>7.1789798769185315E-2</v>
      </c>
      <c r="AD15" s="69">
        <f>IF(('Eingabeblatt Neubau'!$E$36+1)&gt;='Berechnung (Neubau)'!AD12,100%,'Berechnung (Neubau)'!AC15*(1-'Berechnung (Neubau)'!$C$15))</f>
        <v>6.4610818892266789E-2</v>
      </c>
      <c r="AE15" s="69">
        <f>IF(('Eingabeblatt Neubau'!$E$36+1)&gt;='Berechnung (Neubau)'!AE12,100%,'Berechnung (Neubau)'!AD15*(1-'Berechnung (Neubau)'!$C$15))</f>
        <v>5.814973700304011E-2</v>
      </c>
      <c r="AF15" s="69">
        <f>IF(('Eingabeblatt Neubau'!$E$36+1)&gt;='Berechnung (Neubau)'!AF12,100%,'Berechnung (Neubau)'!AE15*(1-'Berechnung (Neubau)'!$C$15))</f>
        <v>5.2334763302736099E-2</v>
      </c>
      <c r="AG15" s="69">
        <f>IF(('Eingabeblatt Neubau'!$E$36+1)&gt;='Berechnung (Neubau)'!AG12,100%,'Berechnung (Neubau)'!AF15*(1-'Berechnung (Neubau)'!$C$15))</f>
        <v>4.7101286972462492E-2</v>
      </c>
      <c r="AH15" s="69">
        <f>IF(('Eingabeblatt Neubau'!$E$36+1)&gt;='Berechnung (Neubau)'!AH12,100%,'Berechnung (Neubau)'!AG15*(1-'Berechnung (Neubau)'!$C$15))</f>
        <v>4.2391158275216244E-2</v>
      </c>
      <c r="AI15" s="69">
        <f>IF(('Eingabeblatt Neubau'!$E$36+1)&gt;='Berechnung (Neubau)'!AI12,100%,'Berechnung (Neubau)'!AH15*(1-'Berechnung (Neubau)'!$C$15))</f>
        <v>3.8152042447694622E-2</v>
      </c>
      <c r="AJ15" s="69">
        <f>IF(('Eingabeblatt Neubau'!$E$36+1)&gt;='Berechnung (Neubau)'!AJ12,100%,'Berechnung (Neubau)'!AI15*(1-'Berechnung (Neubau)'!$C$15))</f>
        <v>3.4336838202925157E-2</v>
      </c>
      <c r="AK15" s="69">
        <f>IF(('Eingabeblatt Neubau'!$E$36+1)&gt;='Berechnung (Neubau)'!AK12,100%,'Berechnung (Neubau)'!AJ15*(1-'Berechnung (Neubau)'!$C$15))</f>
        <v>3.0903154382632643E-2</v>
      </c>
      <c r="AL15" s="69">
        <f>IF(('Eingabeblatt Neubau'!$E$36+1)&gt;='Berechnung (Neubau)'!AL12,100%,'Berechnung (Neubau)'!AK15*(1-'Berechnung (Neubau)'!$C$15))</f>
        <v>2.7812838944369381E-2</v>
      </c>
      <c r="AM15" s="69">
        <f>IF(('Eingabeblatt Neubau'!$E$36+1)&gt;='Berechnung (Neubau)'!AM12,100%,'Berechnung (Neubau)'!AL15*(1-'Berechnung (Neubau)'!$C$15))</f>
        <v>2.5031555049932444E-2</v>
      </c>
      <c r="AN15" s="69">
        <f>IF(('Eingabeblatt Neubau'!$E$36+1)&gt;='Berechnung (Neubau)'!AN12,100%,'Berechnung (Neubau)'!AM15*(1-'Berechnung (Neubau)'!$C$15))</f>
        <v>2.2528399544939199E-2</v>
      </c>
      <c r="AO15" s="69">
        <f>IF(('Eingabeblatt Neubau'!$E$36+1)&gt;='Berechnung (Neubau)'!AO12,100%,'Berechnung (Neubau)'!AN15*(1-'Berechnung (Neubau)'!$C$15))</f>
        <v>2.0275559590445278E-2</v>
      </c>
      <c r="AP15" s="69">
        <f>IF(('Eingabeblatt Neubau'!$E$36+1)&gt;='Berechnung (Neubau)'!AP12,100%,'Berechnung (Neubau)'!AO15*(1-'Berechnung (Neubau)'!$C$15))</f>
        <v>1.824800363140075E-2</v>
      </c>
      <c r="AQ15" s="69">
        <f>IF(('Eingabeblatt Neubau'!$E$36+1)&gt;='Berechnung (Neubau)'!AQ12,100%,'Berechnung (Neubau)'!AP15*(1-'Berechnung (Neubau)'!$C$15))</f>
        <v>1.6423203268260675E-2</v>
      </c>
    </row>
    <row r="16" spans="1:43" outlineLevel="1">
      <c r="A16" s="66"/>
      <c r="B16" s="70"/>
      <c r="C16" s="71"/>
      <c r="D16" s="72" t="s">
        <v>35</v>
      </c>
      <c r="E16" s="72" t="s">
        <v>35</v>
      </c>
      <c r="F16" s="72" t="s">
        <v>35</v>
      </c>
      <c r="G16" s="72" t="s">
        <v>35</v>
      </c>
      <c r="H16" s="72" t="s">
        <v>35</v>
      </c>
      <c r="I16" s="72" t="s">
        <v>35</v>
      </c>
      <c r="J16" s="72" t="s">
        <v>35</v>
      </c>
      <c r="K16" s="72" t="s">
        <v>35</v>
      </c>
      <c r="L16" s="72" t="s">
        <v>35</v>
      </c>
      <c r="M16" s="72" t="s">
        <v>35</v>
      </c>
      <c r="N16" s="72" t="s">
        <v>35</v>
      </c>
      <c r="O16" s="72" t="s">
        <v>35</v>
      </c>
      <c r="P16" s="72" t="s">
        <v>35</v>
      </c>
      <c r="Q16" s="72" t="s">
        <v>35</v>
      </c>
      <c r="R16" s="72" t="s">
        <v>35</v>
      </c>
      <c r="S16" s="72" t="s">
        <v>35</v>
      </c>
      <c r="T16" s="72" t="s">
        <v>35</v>
      </c>
      <c r="U16" s="72" t="s">
        <v>35</v>
      </c>
      <c r="V16" s="72" t="s">
        <v>35</v>
      </c>
      <c r="W16" s="72" t="s">
        <v>35</v>
      </c>
      <c r="X16" s="72" t="s">
        <v>35</v>
      </c>
      <c r="Y16" s="72" t="s">
        <v>35</v>
      </c>
      <c r="Z16" s="72" t="s">
        <v>35</v>
      </c>
      <c r="AA16" s="72" t="s">
        <v>35</v>
      </c>
      <c r="AB16" s="72" t="s">
        <v>35</v>
      </c>
      <c r="AC16" s="72" t="s">
        <v>35</v>
      </c>
      <c r="AD16" s="72" t="s">
        <v>35</v>
      </c>
      <c r="AE16" s="72" t="s">
        <v>35</v>
      </c>
      <c r="AF16" s="72" t="s">
        <v>35</v>
      </c>
      <c r="AG16" s="72" t="s">
        <v>35</v>
      </c>
      <c r="AH16" s="72" t="s">
        <v>35</v>
      </c>
      <c r="AI16" s="72" t="s">
        <v>35</v>
      </c>
      <c r="AJ16" s="72" t="s">
        <v>35</v>
      </c>
      <c r="AK16" s="72" t="s">
        <v>35</v>
      </c>
      <c r="AL16" s="72" t="s">
        <v>35</v>
      </c>
      <c r="AM16" s="72" t="s">
        <v>35</v>
      </c>
      <c r="AN16" s="72" t="s">
        <v>35</v>
      </c>
      <c r="AO16" s="72" t="s">
        <v>35</v>
      </c>
      <c r="AP16" s="72" t="s">
        <v>35</v>
      </c>
      <c r="AQ16" s="72" t="s">
        <v>35</v>
      </c>
    </row>
    <row r="17" spans="1:43" outlineLevel="1">
      <c r="A17" s="66"/>
      <c r="B17" s="73" t="s">
        <v>36</v>
      </c>
      <c r="C17" s="74">
        <f>'Eingabeblatt Neubau'!E68</f>
        <v>1.4800000000000001E-2</v>
      </c>
      <c r="D17" s="75">
        <f>'Eingabeblatt Neubau'!E67</f>
        <v>0</v>
      </c>
      <c r="E17" s="76">
        <f>D17*(1+$C$17)</f>
        <v>0</v>
      </c>
      <c r="F17" s="76">
        <f t="shared" ref="F17:AQ17" si="1">E17*(1+$C$17)</f>
        <v>0</v>
      </c>
      <c r="G17" s="76">
        <f t="shared" si="1"/>
        <v>0</v>
      </c>
      <c r="H17" s="76">
        <f t="shared" si="1"/>
        <v>0</v>
      </c>
      <c r="I17" s="76">
        <f t="shared" si="1"/>
        <v>0</v>
      </c>
      <c r="J17" s="76">
        <f t="shared" si="1"/>
        <v>0</v>
      </c>
      <c r="K17" s="76">
        <f t="shared" si="1"/>
        <v>0</v>
      </c>
      <c r="L17" s="76">
        <f t="shared" si="1"/>
        <v>0</v>
      </c>
      <c r="M17" s="76">
        <f t="shared" si="1"/>
        <v>0</v>
      </c>
      <c r="N17" s="76">
        <f t="shared" si="1"/>
        <v>0</v>
      </c>
      <c r="O17" s="76">
        <f t="shared" si="1"/>
        <v>0</v>
      </c>
      <c r="P17" s="76">
        <f t="shared" si="1"/>
        <v>0</v>
      </c>
      <c r="Q17" s="76">
        <f t="shared" si="1"/>
        <v>0</v>
      </c>
      <c r="R17" s="76">
        <f t="shared" si="1"/>
        <v>0</v>
      </c>
      <c r="S17" s="76">
        <f t="shared" si="1"/>
        <v>0</v>
      </c>
      <c r="T17" s="76">
        <f t="shared" si="1"/>
        <v>0</v>
      </c>
      <c r="U17" s="76">
        <f t="shared" si="1"/>
        <v>0</v>
      </c>
      <c r="V17" s="76">
        <f t="shared" si="1"/>
        <v>0</v>
      </c>
      <c r="W17" s="76">
        <f t="shared" si="1"/>
        <v>0</v>
      </c>
      <c r="X17" s="76">
        <f t="shared" si="1"/>
        <v>0</v>
      </c>
      <c r="Y17" s="76">
        <f t="shared" si="1"/>
        <v>0</v>
      </c>
      <c r="Z17" s="76">
        <f t="shared" si="1"/>
        <v>0</v>
      </c>
      <c r="AA17" s="76">
        <f t="shared" si="1"/>
        <v>0</v>
      </c>
      <c r="AB17" s="76">
        <f t="shared" si="1"/>
        <v>0</v>
      </c>
      <c r="AC17" s="76">
        <f t="shared" si="1"/>
        <v>0</v>
      </c>
      <c r="AD17" s="76">
        <f t="shared" si="1"/>
        <v>0</v>
      </c>
      <c r="AE17" s="76">
        <f t="shared" si="1"/>
        <v>0</v>
      </c>
      <c r="AF17" s="76">
        <f t="shared" si="1"/>
        <v>0</v>
      </c>
      <c r="AG17" s="76">
        <f t="shared" si="1"/>
        <v>0</v>
      </c>
      <c r="AH17" s="76">
        <f t="shared" si="1"/>
        <v>0</v>
      </c>
      <c r="AI17" s="76">
        <f t="shared" si="1"/>
        <v>0</v>
      </c>
      <c r="AJ17" s="76">
        <f t="shared" si="1"/>
        <v>0</v>
      </c>
      <c r="AK17" s="76">
        <f t="shared" si="1"/>
        <v>0</v>
      </c>
      <c r="AL17" s="76">
        <f t="shared" si="1"/>
        <v>0</v>
      </c>
      <c r="AM17" s="76">
        <f t="shared" si="1"/>
        <v>0</v>
      </c>
      <c r="AN17" s="76">
        <f t="shared" si="1"/>
        <v>0</v>
      </c>
      <c r="AO17" s="76">
        <f t="shared" si="1"/>
        <v>0</v>
      </c>
      <c r="AP17" s="76">
        <f t="shared" si="1"/>
        <v>0</v>
      </c>
      <c r="AQ17" s="76">
        <f t="shared" si="1"/>
        <v>0</v>
      </c>
    </row>
    <row r="18" spans="1:43" outlineLevel="1">
      <c r="A18" s="66"/>
      <c r="B18" s="73" t="s">
        <v>98</v>
      </c>
      <c r="C18" s="74">
        <f>'Eingabeblatt Neubau'!E71</f>
        <v>1.4800000000000001E-2</v>
      </c>
      <c r="D18" s="75">
        <f>'Eingabeblatt Neubau'!E70</f>
        <v>0</v>
      </c>
      <c r="E18" s="76" t="e">
        <f>IF('Eingabeblatt Neubau'!$E$36&gt;='Berechnung (Neubau)'!E12,'Berechnung (Neubau)'!D18*(1+'Berechnung (Neubau)'!$C$18),(IF((B18*1.2)&lt;E$17,(B18*1.2),E$17)))</f>
        <v>#VALUE!</v>
      </c>
      <c r="F18" s="76">
        <f>IF('Eingabeblatt Neubau'!$E$36&gt;='Berechnung (Neubau)'!F12,'Berechnung (Neubau)'!E18*(1+'Berechnung (Neubau)'!$C$18),(IF((C18*1.2)&lt;F$17,(C18*1.2),F$17)))</f>
        <v>0</v>
      </c>
      <c r="G18" s="76">
        <f>IF('Eingabeblatt Neubau'!$E$36&gt;='Berechnung (Neubau)'!G12,'Berechnung (Neubau)'!F18*(1+'Berechnung (Neubau)'!$C$18),(IF((D18*1.2)&lt;G$17,(D18*1.2),G$17)))</f>
        <v>0</v>
      </c>
      <c r="H18" s="76" t="e">
        <f>IF('Eingabeblatt Neubau'!$E$36&gt;='Berechnung (Neubau)'!H12,'Berechnung (Neubau)'!G18*(1+'Berechnung (Neubau)'!$C$18),(IF((E18*1.2)&lt;H$17,(E18*1.2),H$17)))</f>
        <v>#VALUE!</v>
      </c>
      <c r="I18" s="76">
        <f>IF('Eingabeblatt Neubau'!$E$36&gt;='Berechnung (Neubau)'!I12,'Berechnung (Neubau)'!H18*(1+'Berechnung (Neubau)'!$C$18),(IF((F18*1.2)&lt;I$17,(F18*1.2),I$17)))</f>
        <v>0</v>
      </c>
      <c r="J18" s="76">
        <f>IF('Eingabeblatt Neubau'!$E$36&gt;='Berechnung (Neubau)'!J12,'Berechnung (Neubau)'!I18*(1+'Berechnung (Neubau)'!$C$18),(IF((G18*1.2)&lt;J$17,(G18*1.2),J$17)))</f>
        <v>0</v>
      </c>
      <c r="K18" s="76" t="e">
        <f>IF('Eingabeblatt Neubau'!$E$36&gt;='Berechnung (Neubau)'!K12,'Berechnung (Neubau)'!J18*(1+'Berechnung (Neubau)'!$C$18),(IF((H18*1.2)&lt;K$17,(H18*1.2),K$17)))</f>
        <v>#VALUE!</v>
      </c>
      <c r="L18" s="76">
        <f>IF('Eingabeblatt Neubau'!$E$36&gt;='Berechnung (Neubau)'!L12,'Berechnung (Neubau)'!K18*(1+'Berechnung (Neubau)'!$C$18),(IF((I18*1.2)&lt;L$17,(I18*1.2),L$17)))</f>
        <v>0</v>
      </c>
      <c r="M18" s="76">
        <f>IF('Eingabeblatt Neubau'!$E$36&gt;='Berechnung (Neubau)'!M12,'Berechnung (Neubau)'!L18*(1+'Berechnung (Neubau)'!$C$18),(IF((J18*1.2)&lt;M$17,(J18*1.2),M$17)))</f>
        <v>0</v>
      </c>
      <c r="N18" s="76" t="e">
        <f>IF('Eingabeblatt Neubau'!$E$36&gt;='Berechnung (Neubau)'!N12,'Berechnung (Neubau)'!M18*(1+'Berechnung (Neubau)'!$C$18),(IF((K18*1.2)&lt;N$17,(K18*1.2),N$17)))</f>
        <v>#VALUE!</v>
      </c>
      <c r="O18" s="76">
        <f>IF('Eingabeblatt Neubau'!$E$36&gt;='Berechnung (Neubau)'!O12,'Berechnung (Neubau)'!N18*(1+'Berechnung (Neubau)'!$C$18),(IF((L18*1.2)&lt;O$17,(L18*1.2),O$17)))</f>
        <v>0</v>
      </c>
      <c r="P18" s="76">
        <f>IF('Eingabeblatt Neubau'!$E$36&gt;='Berechnung (Neubau)'!P12,'Berechnung (Neubau)'!O18*(1+'Berechnung (Neubau)'!$C$18),(IF((M18*1.2)&lt;P$17,(M18*1.2),P$17)))</f>
        <v>0</v>
      </c>
      <c r="Q18" s="76" t="e">
        <f>IF('Eingabeblatt Neubau'!$E$36&gt;='Berechnung (Neubau)'!Q12,'Berechnung (Neubau)'!P18*(1+'Berechnung (Neubau)'!$C$18),(IF((N18*1.2)&lt;Q$17,(N18*1.2),Q$17)))</f>
        <v>#VALUE!</v>
      </c>
      <c r="R18" s="76">
        <f>IF('Eingabeblatt Neubau'!$E$36&gt;='Berechnung (Neubau)'!R12,'Berechnung (Neubau)'!Q18*(1+'Berechnung (Neubau)'!$C$18),(IF((O18*1.2)&lt;R$17,(O18*1.2),R$17)))</f>
        <v>0</v>
      </c>
      <c r="S18" s="76">
        <f>IF('Eingabeblatt Neubau'!$E$36&gt;='Berechnung (Neubau)'!S12,'Berechnung (Neubau)'!R18*(1+'Berechnung (Neubau)'!$C$18),(IF((P18*1.2)&lt;S$17,(P18*1.2),S$17)))</f>
        <v>0</v>
      </c>
      <c r="T18" s="76" t="e">
        <f>IF('Eingabeblatt Neubau'!$E$36&gt;='Berechnung (Neubau)'!T12,'Berechnung (Neubau)'!S18*(1+'Berechnung (Neubau)'!$C$18),(IF((Q18*1.2)&lt;T$17,(Q18*1.2),T$17)))</f>
        <v>#VALUE!</v>
      </c>
      <c r="U18" s="76">
        <f>IF('Eingabeblatt Neubau'!$E$36&gt;='Berechnung (Neubau)'!U12,'Berechnung (Neubau)'!T18*(1+'Berechnung (Neubau)'!$C$18),(IF((R18*1.2)&lt;U$17,(R18*1.2),U$17)))</f>
        <v>0</v>
      </c>
      <c r="V18" s="76">
        <f>IF('Eingabeblatt Neubau'!$E$36&gt;='Berechnung (Neubau)'!V12,'Berechnung (Neubau)'!U18*(1+'Berechnung (Neubau)'!$C$18),(IF((S18*1.2)&lt;V$17,(S18*1.2),V$17)))</f>
        <v>0</v>
      </c>
      <c r="W18" s="76" t="e">
        <f>IF('Eingabeblatt Neubau'!$E$36&gt;='Berechnung (Neubau)'!W12,'Berechnung (Neubau)'!V18*(1+'Berechnung (Neubau)'!$C$18),(IF((T18*1.2)&lt;W$17,(T18*1.2),W$17)))</f>
        <v>#VALUE!</v>
      </c>
      <c r="X18" s="76">
        <f>IF('Eingabeblatt Neubau'!$E$36&gt;='Berechnung (Neubau)'!X12,'Berechnung (Neubau)'!W18*(1+'Berechnung (Neubau)'!$C$18),(IF((U18*1.2)&lt;X$17,(U18*1.2),X$17)))</f>
        <v>0</v>
      </c>
      <c r="Y18" s="76">
        <f>IF('Eingabeblatt Neubau'!$E$36&gt;='Berechnung (Neubau)'!Y12,'Berechnung (Neubau)'!X18*(1+'Berechnung (Neubau)'!$C$18),(IF((V18*1.2)&lt;Y$17,(V18*1.2),Y$17)))</f>
        <v>0</v>
      </c>
      <c r="Z18" s="76" t="e">
        <f>IF('Eingabeblatt Neubau'!$E$36&gt;='Berechnung (Neubau)'!Z12,'Berechnung (Neubau)'!Y18*(1+'Berechnung (Neubau)'!$C$18),(IF((W18*1.2)&lt;Z$17,(W18*1.2),Z$17)))</f>
        <v>#VALUE!</v>
      </c>
      <c r="AA18" s="76">
        <f>IF('Eingabeblatt Neubau'!$E$36&gt;='Berechnung (Neubau)'!AA12,'Berechnung (Neubau)'!Z18*(1+'Berechnung (Neubau)'!$C$18),(IF((X18*1.2)&lt;AA$17,(X18*1.2),AA$17)))</f>
        <v>0</v>
      </c>
      <c r="AB18" s="76">
        <f>IF('Eingabeblatt Neubau'!$E$36&gt;='Berechnung (Neubau)'!AB12,'Berechnung (Neubau)'!AA18*(1+'Berechnung (Neubau)'!$C$18),(IF((Y18*1.2)&lt;AB$17,(Y18*1.2),AB$17)))</f>
        <v>0</v>
      </c>
      <c r="AC18" s="76" t="e">
        <f>IF('Eingabeblatt Neubau'!$E$36&gt;='Berechnung (Neubau)'!AC12,'Berechnung (Neubau)'!AB18*(1+'Berechnung (Neubau)'!$C$18),(IF((Z18*1.2)&lt;AC$17,(Z18*1.2),AC$17)))</f>
        <v>#VALUE!</v>
      </c>
      <c r="AD18" s="76">
        <f>IF('Eingabeblatt Neubau'!$E$36&gt;='Berechnung (Neubau)'!AD12,'Berechnung (Neubau)'!AC18*(1+'Berechnung (Neubau)'!$C$18),(IF((AA18*1.2)&lt;AD$17,(AA18*1.2),AD$17)))</f>
        <v>0</v>
      </c>
      <c r="AE18" s="76">
        <f>IF('Eingabeblatt Neubau'!$E$36&gt;='Berechnung (Neubau)'!AE12,'Berechnung (Neubau)'!AD18*(1+'Berechnung (Neubau)'!$C$18),(IF((AB18*1.2)&lt;AE$17,(AB18*1.2),AE$17)))</f>
        <v>0</v>
      </c>
      <c r="AF18" s="76" t="e">
        <f>IF('Eingabeblatt Neubau'!$E$36&gt;='Berechnung (Neubau)'!AF12,'Berechnung (Neubau)'!AE18*(1+'Berechnung (Neubau)'!$C$18),(IF((AC18*1.2)&lt;AF$17,(AC18*1.2),AF$17)))</f>
        <v>#VALUE!</v>
      </c>
      <c r="AG18" s="76">
        <f>IF('Eingabeblatt Neubau'!$E$36&gt;='Berechnung (Neubau)'!AG12,'Berechnung (Neubau)'!AF18*(1+'Berechnung (Neubau)'!$C$18),(IF((AD18*1.2)&lt;AG$17,(AD18*1.2),AG$17)))</f>
        <v>0</v>
      </c>
      <c r="AH18" s="76">
        <f>IF('Eingabeblatt Neubau'!$E$36&gt;='Berechnung (Neubau)'!AH12,'Berechnung (Neubau)'!AG18*(1+'Berechnung (Neubau)'!$C$18),(IF((AE18*1.2)&lt;AH$17,(AE18*1.2),AH$17)))</f>
        <v>0</v>
      </c>
      <c r="AI18" s="76" t="e">
        <f>IF('Eingabeblatt Neubau'!$E$36&gt;='Berechnung (Neubau)'!AI12,'Berechnung (Neubau)'!AH18*(1+'Berechnung (Neubau)'!$C$18),(IF((AF18*1.2)&lt;AI$17,(AF18*1.2),AI$17)))</f>
        <v>#VALUE!</v>
      </c>
      <c r="AJ18" s="76">
        <f>IF('Eingabeblatt Neubau'!$E$36&gt;='Berechnung (Neubau)'!AJ12,'Berechnung (Neubau)'!AI18*(1+'Berechnung (Neubau)'!$C$18),(IF((AG18*1.2)&lt;AJ$17,(AG18*1.2),AJ$17)))</f>
        <v>0</v>
      </c>
      <c r="AK18" s="76">
        <f>IF('Eingabeblatt Neubau'!$E$36&gt;='Berechnung (Neubau)'!AK12,'Berechnung (Neubau)'!AJ18*(1+'Berechnung (Neubau)'!$C$18),(IF((AH18*1.2)&lt;AK$17,(AH18*1.2),AK$17)))</f>
        <v>0</v>
      </c>
      <c r="AL18" s="76" t="e">
        <f>IF('Eingabeblatt Neubau'!$E$36&gt;='Berechnung (Neubau)'!AL12,'Berechnung (Neubau)'!AK18*(1+'Berechnung (Neubau)'!$C$18),(IF((AI18*1.2)&lt;AL$17,(AI18*1.2),AL$17)))</f>
        <v>#VALUE!</v>
      </c>
      <c r="AM18" s="76">
        <f>IF('Eingabeblatt Neubau'!$E$36&gt;='Berechnung (Neubau)'!AM12,'Berechnung (Neubau)'!AL18*(1+'Berechnung (Neubau)'!$C$18),(IF((AJ18*1.2)&lt;AM$17,(AJ18*1.2),AM$17)))</f>
        <v>0</v>
      </c>
      <c r="AN18" s="76">
        <f>IF('Eingabeblatt Neubau'!$E$36&gt;='Berechnung (Neubau)'!AN12,'Berechnung (Neubau)'!AM18*(1+'Berechnung (Neubau)'!$C$18),(IF((AK18*1.2)&lt;AN$17,(AK18*1.2),AN$17)))</f>
        <v>0</v>
      </c>
      <c r="AO18" s="76" t="e">
        <f>IF('Eingabeblatt Neubau'!$E$36&gt;='Berechnung (Neubau)'!AO12,'Berechnung (Neubau)'!AN18*(1+'Berechnung (Neubau)'!$C$18),(IF((AL18*1.2)&lt;AO$17,(AL18*1.2),AO$17)))</f>
        <v>#VALUE!</v>
      </c>
      <c r="AP18" s="76">
        <f>IF('Eingabeblatt Neubau'!$E$36&gt;='Berechnung (Neubau)'!AP12,'Berechnung (Neubau)'!AO18*(1+'Berechnung (Neubau)'!$C$18),(IF((AM18*1.2)&lt;AP$17,(AM18*1.2),AP$17)))</f>
        <v>0</v>
      </c>
      <c r="AQ18" s="76">
        <f>IF('Eingabeblatt Neubau'!$E$36&gt;='Berechnung (Neubau)'!AQ12,'Berechnung (Neubau)'!AP18*(1+'Berechnung (Neubau)'!$C$18),(IF((AN18*1.2)&lt;AQ$17,(AN18*1.2),AQ$17)))</f>
        <v>0</v>
      </c>
    </row>
    <row r="19" spans="1:43" outlineLevel="1">
      <c r="A19" s="66"/>
      <c r="B19" s="73" t="s">
        <v>99</v>
      </c>
      <c r="C19" s="74"/>
      <c r="D19" s="76">
        <f>D18*D15+D17*(1-D15)</f>
        <v>0</v>
      </c>
      <c r="E19" s="76" t="e">
        <f t="shared" ref="E19:AQ19" si="2">E18*E15+E17*(1-E15)</f>
        <v>#VALUE!</v>
      </c>
      <c r="F19" s="76">
        <f t="shared" si="2"/>
        <v>0</v>
      </c>
      <c r="G19" s="76">
        <f t="shared" si="2"/>
        <v>0</v>
      </c>
      <c r="H19" s="76" t="e">
        <f t="shared" si="2"/>
        <v>#VALUE!</v>
      </c>
      <c r="I19" s="76">
        <f t="shared" si="2"/>
        <v>0</v>
      </c>
      <c r="J19" s="76">
        <f t="shared" si="2"/>
        <v>0</v>
      </c>
      <c r="K19" s="76" t="e">
        <f t="shared" si="2"/>
        <v>#VALUE!</v>
      </c>
      <c r="L19" s="76">
        <f t="shared" si="2"/>
        <v>0</v>
      </c>
      <c r="M19" s="76">
        <f t="shared" si="2"/>
        <v>0</v>
      </c>
      <c r="N19" s="76" t="e">
        <f t="shared" si="2"/>
        <v>#VALUE!</v>
      </c>
      <c r="O19" s="76">
        <f t="shared" si="2"/>
        <v>0</v>
      </c>
      <c r="P19" s="76">
        <f t="shared" si="2"/>
        <v>0</v>
      </c>
      <c r="Q19" s="76" t="e">
        <f t="shared" si="2"/>
        <v>#VALUE!</v>
      </c>
      <c r="R19" s="76">
        <f t="shared" si="2"/>
        <v>0</v>
      </c>
      <c r="S19" s="76">
        <f t="shared" si="2"/>
        <v>0</v>
      </c>
      <c r="T19" s="76" t="e">
        <f t="shared" si="2"/>
        <v>#VALUE!</v>
      </c>
      <c r="U19" s="76">
        <f t="shared" si="2"/>
        <v>0</v>
      </c>
      <c r="V19" s="76">
        <f t="shared" si="2"/>
        <v>0</v>
      </c>
      <c r="W19" s="76" t="e">
        <f t="shared" si="2"/>
        <v>#VALUE!</v>
      </c>
      <c r="X19" s="76">
        <f t="shared" si="2"/>
        <v>0</v>
      </c>
      <c r="Y19" s="76">
        <f t="shared" si="2"/>
        <v>0</v>
      </c>
      <c r="Z19" s="76" t="e">
        <f t="shared" si="2"/>
        <v>#VALUE!</v>
      </c>
      <c r="AA19" s="76">
        <f t="shared" si="2"/>
        <v>0</v>
      </c>
      <c r="AB19" s="76">
        <f t="shared" si="2"/>
        <v>0</v>
      </c>
      <c r="AC19" s="76" t="e">
        <f t="shared" si="2"/>
        <v>#VALUE!</v>
      </c>
      <c r="AD19" s="76">
        <f t="shared" si="2"/>
        <v>0</v>
      </c>
      <c r="AE19" s="76">
        <f t="shared" si="2"/>
        <v>0</v>
      </c>
      <c r="AF19" s="76" t="e">
        <f t="shared" si="2"/>
        <v>#VALUE!</v>
      </c>
      <c r="AG19" s="76">
        <f t="shared" si="2"/>
        <v>0</v>
      </c>
      <c r="AH19" s="76">
        <f t="shared" si="2"/>
        <v>0</v>
      </c>
      <c r="AI19" s="76" t="e">
        <f t="shared" si="2"/>
        <v>#VALUE!</v>
      </c>
      <c r="AJ19" s="76">
        <f t="shared" si="2"/>
        <v>0</v>
      </c>
      <c r="AK19" s="76">
        <f t="shared" si="2"/>
        <v>0</v>
      </c>
      <c r="AL19" s="76" t="e">
        <f t="shared" si="2"/>
        <v>#VALUE!</v>
      </c>
      <c r="AM19" s="76">
        <f t="shared" si="2"/>
        <v>0</v>
      </c>
      <c r="AN19" s="76">
        <f t="shared" si="2"/>
        <v>0</v>
      </c>
      <c r="AO19" s="76" t="e">
        <f t="shared" si="2"/>
        <v>#VALUE!</v>
      </c>
      <c r="AP19" s="76">
        <f t="shared" si="2"/>
        <v>0</v>
      </c>
      <c r="AQ19" s="76">
        <f t="shared" si="2"/>
        <v>0</v>
      </c>
    </row>
    <row r="20" spans="1:43" outlineLevel="1">
      <c r="A20" s="66"/>
      <c r="B20" s="67" t="s">
        <v>37</v>
      </c>
      <c r="C20" s="74">
        <f>'Eingabeblatt Neubau'!E85</f>
        <v>0.02</v>
      </c>
      <c r="D20" s="75">
        <f>'Eingabeblatt Neubau'!E84</f>
        <v>0</v>
      </c>
      <c r="E20" s="76">
        <f>D20*(1+$C$20)</f>
        <v>0</v>
      </c>
      <c r="F20" s="76">
        <f t="shared" ref="F20:AQ20" si="3">E20*(1+$C$20)</f>
        <v>0</v>
      </c>
      <c r="G20" s="76">
        <f t="shared" si="3"/>
        <v>0</v>
      </c>
      <c r="H20" s="76">
        <f t="shared" si="3"/>
        <v>0</v>
      </c>
      <c r="I20" s="76">
        <f t="shared" si="3"/>
        <v>0</v>
      </c>
      <c r="J20" s="76">
        <f t="shared" si="3"/>
        <v>0</v>
      </c>
      <c r="K20" s="76">
        <f t="shared" si="3"/>
        <v>0</v>
      </c>
      <c r="L20" s="76">
        <f t="shared" si="3"/>
        <v>0</v>
      </c>
      <c r="M20" s="76">
        <f t="shared" si="3"/>
        <v>0</v>
      </c>
      <c r="N20" s="76">
        <f t="shared" si="3"/>
        <v>0</v>
      </c>
      <c r="O20" s="76">
        <f t="shared" si="3"/>
        <v>0</v>
      </c>
      <c r="P20" s="76">
        <f t="shared" si="3"/>
        <v>0</v>
      </c>
      <c r="Q20" s="76">
        <f t="shared" si="3"/>
        <v>0</v>
      </c>
      <c r="R20" s="76">
        <f t="shared" si="3"/>
        <v>0</v>
      </c>
      <c r="S20" s="76">
        <f t="shared" si="3"/>
        <v>0</v>
      </c>
      <c r="T20" s="76">
        <f t="shared" si="3"/>
        <v>0</v>
      </c>
      <c r="U20" s="76">
        <f t="shared" si="3"/>
        <v>0</v>
      </c>
      <c r="V20" s="76">
        <f t="shared" si="3"/>
        <v>0</v>
      </c>
      <c r="W20" s="76">
        <f t="shared" si="3"/>
        <v>0</v>
      </c>
      <c r="X20" s="76">
        <f t="shared" si="3"/>
        <v>0</v>
      </c>
      <c r="Y20" s="76">
        <f t="shared" si="3"/>
        <v>0</v>
      </c>
      <c r="Z20" s="76">
        <f t="shared" si="3"/>
        <v>0</v>
      </c>
      <c r="AA20" s="76">
        <f t="shared" si="3"/>
        <v>0</v>
      </c>
      <c r="AB20" s="76">
        <f t="shared" si="3"/>
        <v>0</v>
      </c>
      <c r="AC20" s="76">
        <f t="shared" si="3"/>
        <v>0</v>
      </c>
      <c r="AD20" s="76">
        <f t="shared" si="3"/>
        <v>0</v>
      </c>
      <c r="AE20" s="76">
        <f t="shared" si="3"/>
        <v>0</v>
      </c>
      <c r="AF20" s="76">
        <f t="shared" si="3"/>
        <v>0</v>
      </c>
      <c r="AG20" s="76">
        <f t="shared" si="3"/>
        <v>0</v>
      </c>
      <c r="AH20" s="76">
        <f t="shared" si="3"/>
        <v>0</v>
      </c>
      <c r="AI20" s="76">
        <f t="shared" si="3"/>
        <v>0</v>
      </c>
      <c r="AJ20" s="76">
        <f t="shared" si="3"/>
        <v>0</v>
      </c>
      <c r="AK20" s="76">
        <f t="shared" si="3"/>
        <v>0</v>
      </c>
      <c r="AL20" s="76">
        <f t="shared" si="3"/>
        <v>0</v>
      </c>
      <c r="AM20" s="76">
        <f t="shared" si="3"/>
        <v>0</v>
      </c>
      <c r="AN20" s="76">
        <f t="shared" si="3"/>
        <v>0</v>
      </c>
      <c r="AO20" s="76">
        <f t="shared" si="3"/>
        <v>0</v>
      </c>
      <c r="AP20" s="76">
        <f t="shared" si="3"/>
        <v>0</v>
      </c>
      <c r="AQ20" s="76">
        <f t="shared" si="3"/>
        <v>0</v>
      </c>
    </row>
    <row r="21" spans="1:43" outlineLevel="1">
      <c r="A21" s="66"/>
      <c r="B21" s="73" t="s">
        <v>85</v>
      </c>
      <c r="C21" s="74">
        <f>'Eingabeblatt Neubau'!E79</f>
        <v>0.02</v>
      </c>
      <c r="D21" s="75">
        <f>'Eingabeblatt Neubau'!$E$74</f>
        <v>8.7899999999999991</v>
      </c>
      <c r="E21" s="75">
        <f>D21*(1+$C21)</f>
        <v>8.9657999999999998</v>
      </c>
      <c r="F21" s="75">
        <f>E21*(1+$C$21)</f>
        <v>9.1451159999999998</v>
      </c>
      <c r="G21" s="75">
        <f>F21*(1+$C$21)</f>
        <v>9.32801832</v>
      </c>
      <c r="H21" s="75">
        <f>G21*(1+$C$21)</f>
        <v>9.5145786864000002</v>
      </c>
      <c r="I21" s="75">
        <f>'Eingabeblatt Neubau'!E75*(1+'Berechnung (Neubau)'!C21)^'Berechnung (Neubau)'!H12</f>
        <v>14.562825794207999</v>
      </c>
      <c r="J21" s="75">
        <f>I21*(1+$C$21)</f>
        <v>14.85408231009216</v>
      </c>
      <c r="K21" s="75">
        <f>J21*(1+$C$21)</f>
        <v>15.151163956294003</v>
      </c>
      <c r="L21" s="75">
        <f>K21*(1+$C$21)</f>
        <v>15.454187235419884</v>
      </c>
      <c r="M21" s="75">
        <f>L21*(1+$C$21)</f>
        <v>15.763270980128281</v>
      </c>
      <c r="N21" s="75">
        <f>'Eingabeblatt Neubau'!E76*(1+'Berechnung (Neubau)'!$C$21)^'Berechnung (Neubau)'!M12</f>
        <v>21.417731959307883</v>
      </c>
      <c r="O21" s="75">
        <f>N21*(1+$C$21)</f>
        <v>21.84608659849404</v>
      </c>
      <c r="P21" s="75">
        <f>O21*(1+$C$21)</f>
        <v>22.283008330463922</v>
      </c>
      <c r="Q21" s="75">
        <f>P21*(1+$C$21)</f>
        <v>22.728668497073201</v>
      </c>
      <c r="R21" s="75">
        <f>Q21*(1+$C$21)</f>
        <v>23.183241867014665</v>
      </c>
      <c r="S21" s="75">
        <f>'Eingabeblatt Neubau'!E77*(1+'Berechnung (Neubau)'!$C$21)^'Berechnung (Neubau)'!R12</f>
        <v>35.477089398224045</v>
      </c>
      <c r="T21" s="75">
        <f>S21*(1+$C$21)</f>
        <v>36.186631186188528</v>
      </c>
      <c r="U21" s="75">
        <f t="shared" ref="U21:AQ21" si="4">T21*(1+$C$21)</f>
        <v>36.910363809912297</v>
      </c>
      <c r="V21" s="75">
        <f t="shared" si="4"/>
        <v>37.648571086110543</v>
      </c>
      <c r="W21" s="75">
        <f t="shared" si="4"/>
        <v>38.401542507832758</v>
      </c>
      <c r="X21" s="75">
        <f t="shared" si="4"/>
        <v>39.169573357989414</v>
      </c>
      <c r="Y21" s="75">
        <f t="shared" si="4"/>
        <v>39.952964825149202</v>
      </c>
      <c r="Z21" s="75">
        <f t="shared" si="4"/>
        <v>40.752024121652184</v>
      </c>
      <c r="AA21" s="75">
        <f t="shared" si="4"/>
        <v>41.567064604085232</v>
      </c>
      <c r="AB21" s="75">
        <f t="shared" si="4"/>
        <v>42.398405896166935</v>
      </c>
      <c r="AC21" s="75">
        <f>'Eingabeblatt Neubau'!E78*(1+'Berechnung (Neubau)'!$C$21)^'Berechnung (Neubau)'!AB12</f>
        <v>50.46504038973508</v>
      </c>
      <c r="AD21" s="75">
        <f t="shared" si="4"/>
        <v>51.474341197529782</v>
      </c>
      <c r="AE21" s="75">
        <f t="shared" si="4"/>
        <v>52.503828021480381</v>
      </c>
      <c r="AF21" s="75">
        <f t="shared" si="4"/>
        <v>53.55390458190999</v>
      </c>
      <c r="AG21" s="75">
        <f t="shared" si="4"/>
        <v>54.624982673548189</v>
      </c>
      <c r="AH21" s="75">
        <f t="shared" si="4"/>
        <v>55.717482327019155</v>
      </c>
      <c r="AI21" s="75">
        <f t="shared" si="4"/>
        <v>56.831831973559538</v>
      </c>
      <c r="AJ21" s="75">
        <f t="shared" si="4"/>
        <v>57.96846861303073</v>
      </c>
      <c r="AK21" s="75">
        <f t="shared" si="4"/>
        <v>59.127837985291343</v>
      </c>
      <c r="AL21" s="75">
        <f t="shared" si="4"/>
        <v>60.310394744997168</v>
      </c>
      <c r="AM21" s="75">
        <f t="shared" si="4"/>
        <v>61.516602639897116</v>
      </c>
      <c r="AN21" s="75">
        <f t="shared" si="4"/>
        <v>62.746934692695056</v>
      </c>
      <c r="AO21" s="75">
        <f t="shared" si="4"/>
        <v>64.001873386548965</v>
      </c>
      <c r="AP21" s="75">
        <f t="shared" si="4"/>
        <v>65.281910854279943</v>
      </c>
      <c r="AQ21" s="75">
        <f t="shared" si="4"/>
        <v>66.587549071365544</v>
      </c>
    </row>
    <row r="22" spans="1:43" outlineLevel="1">
      <c r="A22" s="66"/>
      <c r="B22" s="67" t="s">
        <v>38</v>
      </c>
      <c r="C22" s="74">
        <f>'Eingabeblatt Neubau'!E98</f>
        <v>0.02</v>
      </c>
      <c r="D22" s="75">
        <f>'Eingabeblatt Neubau'!E20</f>
        <v>0</v>
      </c>
      <c r="E22" s="75">
        <f>D22*(1+$C$22)</f>
        <v>0</v>
      </c>
      <c r="F22" s="75">
        <f t="shared" ref="F22:AQ22" si="5">E22*(1+$C$22)</f>
        <v>0</v>
      </c>
      <c r="G22" s="75">
        <f t="shared" si="5"/>
        <v>0</v>
      </c>
      <c r="H22" s="75">
        <f t="shared" si="5"/>
        <v>0</v>
      </c>
      <c r="I22" s="75">
        <f t="shared" si="5"/>
        <v>0</v>
      </c>
      <c r="J22" s="75">
        <f t="shared" si="5"/>
        <v>0</v>
      </c>
      <c r="K22" s="75">
        <f t="shared" si="5"/>
        <v>0</v>
      </c>
      <c r="L22" s="75">
        <f t="shared" si="5"/>
        <v>0</v>
      </c>
      <c r="M22" s="75">
        <f t="shared" si="5"/>
        <v>0</v>
      </c>
      <c r="N22" s="75">
        <f t="shared" si="5"/>
        <v>0</v>
      </c>
      <c r="O22" s="75">
        <f t="shared" si="5"/>
        <v>0</v>
      </c>
      <c r="P22" s="75">
        <f t="shared" si="5"/>
        <v>0</v>
      </c>
      <c r="Q22" s="75">
        <f t="shared" si="5"/>
        <v>0</v>
      </c>
      <c r="R22" s="75">
        <f t="shared" si="5"/>
        <v>0</v>
      </c>
      <c r="S22" s="75">
        <f t="shared" si="5"/>
        <v>0</v>
      </c>
      <c r="T22" s="75">
        <f t="shared" si="5"/>
        <v>0</v>
      </c>
      <c r="U22" s="75">
        <f t="shared" si="5"/>
        <v>0</v>
      </c>
      <c r="V22" s="75">
        <f t="shared" si="5"/>
        <v>0</v>
      </c>
      <c r="W22" s="75">
        <f t="shared" si="5"/>
        <v>0</v>
      </c>
      <c r="X22" s="75">
        <f t="shared" si="5"/>
        <v>0</v>
      </c>
      <c r="Y22" s="75">
        <f t="shared" si="5"/>
        <v>0</v>
      </c>
      <c r="Z22" s="75">
        <f t="shared" si="5"/>
        <v>0</v>
      </c>
      <c r="AA22" s="75">
        <f t="shared" si="5"/>
        <v>0</v>
      </c>
      <c r="AB22" s="75">
        <f t="shared" si="5"/>
        <v>0</v>
      </c>
      <c r="AC22" s="75">
        <f t="shared" si="5"/>
        <v>0</v>
      </c>
      <c r="AD22" s="75">
        <f t="shared" si="5"/>
        <v>0</v>
      </c>
      <c r="AE22" s="75">
        <f t="shared" si="5"/>
        <v>0</v>
      </c>
      <c r="AF22" s="75">
        <f t="shared" si="5"/>
        <v>0</v>
      </c>
      <c r="AG22" s="75">
        <f t="shared" si="5"/>
        <v>0</v>
      </c>
      <c r="AH22" s="75">
        <f t="shared" si="5"/>
        <v>0</v>
      </c>
      <c r="AI22" s="75">
        <f t="shared" si="5"/>
        <v>0</v>
      </c>
      <c r="AJ22" s="75">
        <f t="shared" si="5"/>
        <v>0</v>
      </c>
      <c r="AK22" s="75">
        <f t="shared" si="5"/>
        <v>0</v>
      </c>
      <c r="AL22" s="75">
        <f t="shared" si="5"/>
        <v>0</v>
      </c>
      <c r="AM22" s="75">
        <f t="shared" si="5"/>
        <v>0</v>
      </c>
      <c r="AN22" s="75">
        <f t="shared" si="5"/>
        <v>0</v>
      </c>
      <c r="AO22" s="75">
        <f t="shared" si="5"/>
        <v>0</v>
      </c>
      <c r="AP22" s="75">
        <f t="shared" si="5"/>
        <v>0</v>
      </c>
      <c r="AQ22" s="75">
        <f t="shared" si="5"/>
        <v>0</v>
      </c>
    </row>
    <row r="23" spans="1:43" outlineLevel="1">
      <c r="A23" s="66"/>
      <c r="B23" s="67"/>
      <c r="C23" s="74"/>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row>
    <row r="24" spans="1:43" outlineLevel="1">
      <c r="A24" s="66"/>
      <c r="B24" s="67"/>
      <c r="C24" s="74"/>
      <c r="D24" s="77" t="s">
        <v>39</v>
      </c>
      <c r="E24" s="77" t="s">
        <v>39</v>
      </c>
      <c r="F24" s="77" t="s">
        <v>39</v>
      </c>
      <c r="G24" s="77" t="s">
        <v>39</v>
      </c>
      <c r="H24" s="77" t="s">
        <v>39</v>
      </c>
      <c r="I24" s="77" t="s">
        <v>39</v>
      </c>
      <c r="J24" s="77" t="s">
        <v>39</v>
      </c>
      <c r="K24" s="77" t="s">
        <v>39</v>
      </c>
      <c r="L24" s="77" t="s">
        <v>39</v>
      </c>
      <c r="M24" s="77" t="s">
        <v>39</v>
      </c>
      <c r="N24" s="77" t="s">
        <v>39</v>
      </c>
      <c r="O24" s="77" t="s">
        <v>39</v>
      </c>
      <c r="P24" s="77" t="s">
        <v>39</v>
      </c>
      <c r="Q24" s="77" t="s">
        <v>39</v>
      </c>
      <c r="R24" s="77" t="s">
        <v>39</v>
      </c>
      <c r="S24" s="77" t="s">
        <v>39</v>
      </c>
      <c r="T24" s="77" t="s">
        <v>39</v>
      </c>
      <c r="U24" s="77" t="s">
        <v>39</v>
      </c>
      <c r="V24" s="77" t="s">
        <v>39</v>
      </c>
      <c r="W24" s="77" t="s">
        <v>39</v>
      </c>
      <c r="X24" s="77" t="s">
        <v>39</v>
      </c>
      <c r="Y24" s="77" t="s">
        <v>39</v>
      </c>
      <c r="Z24" s="77" t="s">
        <v>39</v>
      </c>
      <c r="AA24" s="77" t="s">
        <v>39</v>
      </c>
      <c r="AB24" s="77" t="s">
        <v>39</v>
      </c>
      <c r="AC24" s="77" t="s">
        <v>39</v>
      </c>
      <c r="AD24" s="77" t="s">
        <v>39</v>
      </c>
      <c r="AE24" s="77" t="s">
        <v>39</v>
      </c>
      <c r="AF24" s="77" t="s">
        <v>39</v>
      </c>
      <c r="AG24" s="77" t="s">
        <v>39</v>
      </c>
      <c r="AH24" s="77" t="s">
        <v>39</v>
      </c>
      <c r="AI24" s="77" t="s">
        <v>39</v>
      </c>
      <c r="AJ24" s="77" t="s">
        <v>39</v>
      </c>
      <c r="AK24" s="77" t="s">
        <v>39</v>
      </c>
      <c r="AL24" s="77" t="s">
        <v>39</v>
      </c>
      <c r="AM24" s="77" t="s">
        <v>39</v>
      </c>
      <c r="AN24" s="77" t="s">
        <v>39</v>
      </c>
      <c r="AO24" s="77" t="s">
        <v>39</v>
      </c>
      <c r="AP24" s="77" t="s">
        <v>39</v>
      </c>
      <c r="AQ24" s="77" t="s">
        <v>39</v>
      </c>
    </row>
    <row r="25" spans="1:43" outlineLevel="1">
      <c r="A25" s="66"/>
      <c r="B25" s="73" t="s">
        <v>86</v>
      </c>
      <c r="C25" s="74">
        <f>'Eingabeblatt Neubau'!E82</f>
        <v>0.02</v>
      </c>
      <c r="D25" s="78">
        <f>'Eingabeblatt Neubau'!E81</f>
        <v>410.08</v>
      </c>
      <c r="E25" s="76">
        <f>D25*(1+$C$25)</f>
        <v>418.28159999999997</v>
      </c>
      <c r="F25" s="76">
        <f t="shared" ref="F25:AQ25" si="6">E25*(1+$C$25)</f>
        <v>426.64723199999997</v>
      </c>
      <c r="G25" s="76">
        <f t="shared" si="6"/>
        <v>435.18017663999996</v>
      </c>
      <c r="H25" s="76">
        <f t="shared" si="6"/>
        <v>443.88378017279996</v>
      </c>
      <c r="I25" s="76">
        <f t="shared" si="6"/>
        <v>452.76145577625596</v>
      </c>
      <c r="J25" s="76">
        <f t="shared" si="6"/>
        <v>461.81668489178111</v>
      </c>
      <c r="K25" s="76">
        <f t="shared" si="6"/>
        <v>471.05301858961673</v>
      </c>
      <c r="L25" s="76">
        <f t="shared" si="6"/>
        <v>480.47407896140908</v>
      </c>
      <c r="M25" s="76">
        <f t="shared" si="6"/>
        <v>490.08356054063728</v>
      </c>
      <c r="N25" s="76">
        <f t="shared" si="6"/>
        <v>499.88523175145002</v>
      </c>
      <c r="O25" s="76">
        <f t="shared" si="6"/>
        <v>509.882936386479</v>
      </c>
      <c r="P25" s="76">
        <f t="shared" si="6"/>
        <v>520.08059511420856</v>
      </c>
      <c r="Q25" s="76">
        <f t="shared" si="6"/>
        <v>530.48220701649279</v>
      </c>
      <c r="R25" s="76">
        <f t="shared" si="6"/>
        <v>541.09185115682271</v>
      </c>
      <c r="S25" s="76">
        <f t="shared" si="6"/>
        <v>551.91368817995919</v>
      </c>
      <c r="T25" s="76">
        <f t="shared" si="6"/>
        <v>562.95196194355844</v>
      </c>
      <c r="U25" s="76">
        <f t="shared" si="6"/>
        <v>574.21100118242964</v>
      </c>
      <c r="V25" s="76">
        <f t="shared" si="6"/>
        <v>585.69522120607826</v>
      </c>
      <c r="W25" s="76">
        <f t="shared" si="6"/>
        <v>597.40912563019981</v>
      </c>
      <c r="X25" s="76">
        <f t="shared" si="6"/>
        <v>609.35730814280384</v>
      </c>
      <c r="Y25" s="76">
        <f t="shared" si="6"/>
        <v>621.54445430565988</v>
      </c>
      <c r="Z25" s="76">
        <f t="shared" si="6"/>
        <v>633.97534339177309</v>
      </c>
      <c r="AA25" s="76">
        <f t="shared" si="6"/>
        <v>646.65485025960857</v>
      </c>
      <c r="AB25" s="76">
        <f t="shared" si="6"/>
        <v>659.58794726480073</v>
      </c>
      <c r="AC25" s="76">
        <f t="shared" si="6"/>
        <v>672.77970621009672</v>
      </c>
      <c r="AD25" s="76">
        <f t="shared" si="6"/>
        <v>686.2353003342987</v>
      </c>
      <c r="AE25" s="76">
        <f t="shared" si="6"/>
        <v>699.96000634098471</v>
      </c>
      <c r="AF25" s="76">
        <f t="shared" si="6"/>
        <v>713.95920646780439</v>
      </c>
      <c r="AG25" s="76">
        <f t="shared" si="6"/>
        <v>728.23839059716045</v>
      </c>
      <c r="AH25" s="76">
        <f t="shared" si="6"/>
        <v>742.80315840910362</v>
      </c>
      <c r="AI25" s="76">
        <f t="shared" si="6"/>
        <v>757.65922157728573</v>
      </c>
      <c r="AJ25" s="76">
        <f t="shared" si="6"/>
        <v>772.81240600883143</v>
      </c>
      <c r="AK25" s="76">
        <f t="shared" si="6"/>
        <v>788.26865412900804</v>
      </c>
      <c r="AL25" s="76">
        <f t="shared" si="6"/>
        <v>804.03402721158818</v>
      </c>
      <c r="AM25" s="76">
        <f t="shared" si="6"/>
        <v>820.11470775581995</v>
      </c>
      <c r="AN25" s="76">
        <f t="shared" si="6"/>
        <v>836.51700191093641</v>
      </c>
      <c r="AO25" s="76">
        <f t="shared" si="6"/>
        <v>853.24734194915516</v>
      </c>
      <c r="AP25" s="76">
        <f t="shared" si="6"/>
        <v>870.31228878813829</v>
      </c>
      <c r="AQ25" s="76">
        <f t="shared" si="6"/>
        <v>887.71853456390102</v>
      </c>
    </row>
    <row r="26" spans="1:43" outlineLevel="1">
      <c r="A26" s="66"/>
      <c r="B26" s="67" t="s">
        <v>40</v>
      </c>
      <c r="C26" s="74">
        <f>'Eingabeblatt Neubau'!E94</f>
        <v>0.02</v>
      </c>
      <c r="D26" s="78">
        <f>'Eingabeblatt Neubau'!E93</f>
        <v>40.39</v>
      </c>
      <c r="E26" s="76">
        <f>D26*(1+$C$26)</f>
        <v>41.197800000000001</v>
      </c>
      <c r="F26" s="76">
        <f t="shared" ref="F26:AQ26" si="7">E26*(1+$C$26)</f>
        <v>42.021756000000003</v>
      </c>
      <c r="G26" s="76">
        <f t="shared" si="7"/>
        <v>42.862191120000006</v>
      </c>
      <c r="H26" s="76">
        <f t="shared" si="7"/>
        <v>43.719434942400007</v>
      </c>
      <c r="I26" s="76">
        <f t="shared" si="7"/>
        <v>44.593823641248008</v>
      </c>
      <c r="J26" s="76">
        <f t="shared" si="7"/>
        <v>45.485700114072969</v>
      </c>
      <c r="K26" s="76">
        <f t="shared" si="7"/>
        <v>46.395414116354431</v>
      </c>
      <c r="L26" s="76">
        <f t="shared" si="7"/>
        <v>47.323322398681519</v>
      </c>
      <c r="M26" s="76">
        <f t="shared" si="7"/>
        <v>48.269788846655153</v>
      </c>
      <c r="N26" s="76">
        <f t="shared" si="7"/>
        <v>49.23518462358826</v>
      </c>
      <c r="O26" s="76">
        <f t="shared" si="7"/>
        <v>50.219888316060029</v>
      </c>
      <c r="P26" s="76">
        <f t="shared" si="7"/>
        <v>51.224286082381234</v>
      </c>
      <c r="Q26" s="76">
        <f t="shared" si="7"/>
        <v>52.248771804028863</v>
      </c>
      <c r="R26" s="76">
        <f t="shared" si="7"/>
        <v>53.29374724010944</v>
      </c>
      <c r="S26" s="76">
        <f t="shared" si="7"/>
        <v>54.359622184911629</v>
      </c>
      <c r="T26" s="76">
        <f t="shared" si="7"/>
        <v>55.446814628609864</v>
      </c>
      <c r="U26" s="76">
        <f t="shared" si="7"/>
        <v>56.55575092118206</v>
      </c>
      <c r="V26" s="76">
        <f t="shared" si="7"/>
        <v>57.686865939605703</v>
      </c>
      <c r="W26" s="76">
        <f t="shared" si="7"/>
        <v>58.84060325839782</v>
      </c>
      <c r="X26" s="76">
        <f t="shared" si="7"/>
        <v>60.017415323565778</v>
      </c>
      <c r="Y26" s="76">
        <f t="shared" si="7"/>
        <v>61.217763630037098</v>
      </c>
      <c r="Z26" s="76">
        <f t="shared" si="7"/>
        <v>62.442118902637844</v>
      </c>
      <c r="AA26" s="76">
        <f t="shared" si="7"/>
        <v>63.690961280690601</v>
      </c>
      <c r="AB26" s="76">
        <f t="shared" si="7"/>
        <v>64.964780506304407</v>
      </c>
      <c r="AC26" s="76">
        <f t="shared" si="7"/>
        <v>66.264076116430502</v>
      </c>
      <c r="AD26" s="76">
        <f t="shared" si="7"/>
        <v>67.589357638759111</v>
      </c>
      <c r="AE26" s="76">
        <f t="shared" si="7"/>
        <v>68.941144791534299</v>
      </c>
      <c r="AF26" s="76">
        <f t="shared" si="7"/>
        <v>70.319967687364979</v>
      </c>
      <c r="AG26" s="76">
        <f t="shared" si="7"/>
        <v>71.726367041112283</v>
      </c>
      <c r="AH26" s="76">
        <f t="shared" si="7"/>
        <v>73.160894381934526</v>
      </c>
      <c r="AI26" s="76">
        <f t="shared" si="7"/>
        <v>74.624112269573217</v>
      </c>
      <c r="AJ26" s="76">
        <f t="shared" si="7"/>
        <v>76.116594514964689</v>
      </c>
      <c r="AK26" s="76">
        <f t="shared" si="7"/>
        <v>77.638926405263987</v>
      </c>
      <c r="AL26" s="76">
        <f t="shared" si="7"/>
        <v>79.191704933369266</v>
      </c>
      <c r="AM26" s="76">
        <f t="shared" si="7"/>
        <v>80.775539032036647</v>
      </c>
      <c r="AN26" s="76">
        <f t="shared" si="7"/>
        <v>82.39104981267738</v>
      </c>
      <c r="AO26" s="76">
        <f t="shared" si="7"/>
        <v>84.038870808930923</v>
      </c>
      <c r="AP26" s="76">
        <f t="shared" si="7"/>
        <v>85.719648225109538</v>
      </c>
      <c r="AQ26" s="76">
        <f t="shared" si="7"/>
        <v>87.434041189611733</v>
      </c>
    </row>
    <row r="27" spans="1:43" outlineLevel="1">
      <c r="A27" s="66"/>
      <c r="B27" s="67" t="s">
        <v>41</v>
      </c>
      <c r="C27" s="74">
        <f>C21</f>
        <v>0.02</v>
      </c>
      <c r="D27" s="78">
        <f>'Eingabeblatt Neubau'!E90</f>
        <v>91.56</v>
      </c>
      <c r="E27" s="75">
        <f>D27*(1+$C$27)</f>
        <v>93.391199999999998</v>
      </c>
      <c r="F27" s="75">
        <f t="shared" ref="F27:AQ27" si="8">E27*(1+$C$27)</f>
        <v>95.259023999999997</v>
      </c>
      <c r="G27" s="75">
        <f t="shared" si="8"/>
        <v>97.164204479999995</v>
      </c>
      <c r="H27" s="75">
        <f t="shared" si="8"/>
        <v>99.107488569599994</v>
      </c>
      <c r="I27" s="75">
        <f t="shared" si="8"/>
        <v>101.089638340992</v>
      </c>
      <c r="J27" s="75">
        <f t="shared" si="8"/>
        <v>103.11143110781184</v>
      </c>
      <c r="K27" s="75">
        <f t="shared" si="8"/>
        <v>105.17365972996808</v>
      </c>
      <c r="L27" s="75">
        <f t="shared" si="8"/>
        <v>107.27713292456744</v>
      </c>
      <c r="M27" s="75">
        <f t="shared" si="8"/>
        <v>109.42267558305879</v>
      </c>
      <c r="N27" s="75">
        <f t="shared" si="8"/>
        <v>111.61112909471997</v>
      </c>
      <c r="O27" s="75">
        <f t="shared" si="8"/>
        <v>113.84335167661438</v>
      </c>
      <c r="P27" s="75">
        <f t="shared" si="8"/>
        <v>116.12021871014666</v>
      </c>
      <c r="Q27" s="75">
        <f t="shared" si="8"/>
        <v>118.44262308434959</v>
      </c>
      <c r="R27" s="75">
        <f t="shared" si="8"/>
        <v>120.81147554603659</v>
      </c>
      <c r="S27" s="75">
        <f t="shared" si="8"/>
        <v>123.22770505695732</v>
      </c>
      <c r="T27" s="75">
        <f t="shared" si="8"/>
        <v>125.69225915809646</v>
      </c>
      <c r="U27" s="75">
        <f t="shared" si="8"/>
        <v>128.2061043412584</v>
      </c>
      <c r="V27" s="75">
        <f t="shared" si="8"/>
        <v>130.77022642808356</v>
      </c>
      <c r="W27" s="75">
        <f t="shared" si="8"/>
        <v>133.38563095664523</v>
      </c>
      <c r="X27" s="75">
        <f t="shared" si="8"/>
        <v>136.05334357577814</v>
      </c>
      <c r="Y27" s="75">
        <f t="shared" si="8"/>
        <v>138.77441044729372</v>
      </c>
      <c r="Z27" s="75">
        <f t="shared" si="8"/>
        <v>141.54989865623961</v>
      </c>
      <c r="AA27" s="75">
        <f t="shared" si="8"/>
        <v>144.3808966293644</v>
      </c>
      <c r="AB27" s="75">
        <f t="shared" si="8"/>
        <v>147.26851456195169</v>
      </c>
      <c r="AC27" s="75">
        <f t="shared" si="8"/>
        <v>150.21388485319073</v>
      </c>
      <c r="AD27" s="75">
        <f t="shared" si="8"/>
        <v>153.21816255025456</v>
      </c>
      <c r="AE27" s="75">
        <f t="shared" si="8"/>
        <v>156.28252580125965</v>
      </c>
      <c r="AF27" s="75">
        <f t="shared" si="8"/>
        <v>159.40817631728484</v>
      </c>
      <c r="AG27" s="75">
        <f t="shared" si="8"/>
        <v>162.59633984363055</v>
      </c>
      <c r="AH27" s="75">
        <f t="shared" si="8"/>
        <v>165.84826664050317</v>
      </c>
      <c r="AI27" s="75">
        <f t="shared" si="8"/>
        <v>169.16523197331324</v>
      </c>
      <c r="AJ27" s="75">
        <f t="shared" si="8"/>
        <v>172.54853661277951</v>
      </c>
      <c r="AK27" s="75">
        <f t="shared" si="8"/>
        <v>175.99950734503511</v>
      </c>
      <c r="AL27" s="75">
        <f t="shared" si="8"/>
        <v>179.51949749193582</v>
      </c>
      <c r="AM27" s="75">
        <f t="shared" si="8"/>
        <v>183.10988744177453</v>
      </c>
      <c r="AN27" s="75">
        <f t="shared" si="8"/>
        <v>186.77208519061003</v>
      </c>
      <c r="AO27" s="75">
        <f t="shared" si="8"/>
        <v>190.50752689442223</v>
      </c>
      <c r="AP27" s="75">
        <f t="shared" si="8"/>
        <v>194.31767743231069</v>
      </c>
      <c r="AQ27" s="75">
        <f t="shared" si="8"/>
        <v>198.2040309809569</v>
      </c>
    </row>
    <row r="28" spans="1:43" outlineLevel="1">
      <c r="A28" s="66"/>
      <c r="B28" s="79"/>
      <c r="C28" s="72"/>
      <c r="D28" s="72" t="s">
        <v>42</v>
      </c>
      <c r="E28" s="72" t="s">
        <v>42</v>
      </c>
      <c r="F28" s="72" t="s">
        <v>42</v>
      </c>
      <c r="G28" s="72" t="s">
        <v>42</v>
      </c>
      <c r="H28" s="72" t="s">
        <v>42</v>
      </c>
      <c r="I28" s="72" t="s">
        <v>42</v>
      </c>
      <c r="J28" s="72" t="s">
        <v>42</v>
      </c>
      <c r="K28" s="72" t="s">
        <v>42</v>
      </c>
      <c r="L28" s="72" t="s">
        <v>42</v>
      </c>
      <c r="M28" s="72" t="s">
        <v>42</v>
      </c>
      <c r="N28" s="72" t="s">
        <v>42</v>
      </c>
      <c r="O28" s="72" t="s">
        <v>42</v>
      </c>
      <c r="P28" s="72" t="s">
        <v>42</v>
      </c>
      <c r="Q28" s="72" t="s">
        <v>42</v>
      </c>
      <c r="R28" s="72" t="s">
        <v>42</v>
      </c>
      <c r="S28" s="72" t="s">
        <v>42</v>
      </c>
      <c r="T28" s="72" t="s">
        <v>42</v>
      </c>
      <c r="U28" s="72" t="s">
        <v>42</v>
      </c>
      <c r="V28" s="72" t="s">
        <v>42</v>
      </c>
      <c r="W28" s="72" t="s">
        <v>42</v>
      </c>
      <c r="X28" s="72" t="s">
        <v>42</v>
      </c>
      <c r="Y28" s="72" t="s">
        <v>42</v>
      </c>
      <c r="Z28" s="72" t="s">
        <v>42</v>
      </c>
      <c r="AA28" s="72" t="s">
        <v>42</v>
      </c>
      <c r="AB28" s="72" t="s">
        <v>42</v>
      </c>
      <c r="AC28" s="72" t="s">
        <v>42</v>
      </c>
      <c r="AD28" s="72" t="s">
        <v>42</v>
      </c>
      <c r="AE28" s="72" t="s">
        <v>42</v>
      </c>
      <c r="AF28" s="72" t="s">
        <v>42</v>
      </c>
      <c r="AG28" s="72" t="s">
        <v>42</v>
      </c>
      <c r="AH28" s="72" t="s">
        <v>42</v>
      </c>
      <c r="AI28" s="72" t="s">
        <v>42</v>
      </c>
      <c r="AJ28" s="72" t="s">
        <v>42</v>
      </c>
      <c r="AK28" s="72" t="s">
        <v>42</v>
      </c>
      <c r="AL28" s="72" t="s">
        <v>42</v>
      </c>
      <c r="AM28" s="72" t="s">
        <v>42</v>
      </c>
      <c r="AN28" s="72" t="s">
        <v>42</v>
      </c>
      <c r="AO28" s="72" t="s">
        <v>42</v>
      </c>
      <c r="AP28" s="72" t="s">
        <v>42</v>
      </c>
      <c r="AQ28" s="72" t="s">
        <v>42</v>
      </c>
    </row>
    <row r="29" spans="1:43" outlineLevel="1">
      <c r="A29" s="66"/>
      <c r="B29" s="80" t="s">
        <v>43</v>
      </c>
      <c r="C29" s="81"/>
      <c r="D29" s="82">
        <f>(D19*$J$8+D20*$J$9)*12</f>
        <v>0</v>
      </c>
      <c r="E29" s="82" t="e">
        <f t="shared" ref="E29:AQ29" si="9">(E19*$J$8+E20*$J$9)*12</f>
        <v>#VALUE!</v>
      </c>
      <c r="F29" s="82">
        <f t="shared" si="9"/>
        <v>0</v>
      </c>
      <c r="G29" s="82">
        <f t="shared" si="9"/>
        <v>0</v>
      </c>
      <c r="H29" s="82" t="e">
        <f t="shared" si="9"/>
        <v>#VALUE!</v>
      </c>
      <c r="I29" s="82">
        <f t="shared" si="9"/>
        <v>0</v>
      </c>
      <c r="J29" s="82">
        <f t="shared" si="9"/>
        <v>0</v>
      </c>
      <c r="K29" s="82" t="e">
        <f t="shared" si="9"/>
        <v>#VALUE!</v>
      </c>
      <c r="L29" s="82">
        <f t="shared" si="9"/>
        <v>0</v>
      </c>
      <c r="M29" s="82">
        <f t="shared" si="9"/>
        <v>0</v>
      </c>
      <c r="N29" s="82" t="e">
        <f t="shared" si="9"/>
        <v>#VALUE!</v>
      </c>
      <c r="O29" s="82">
        <f t="shared" si="9"/>
        <v>0</v>
      </c>
      <c r="P29" s="82">
        <f t="shared" si="9"/>
        <v>0</v>
      </c>
      <c r="Q29" s="82" t="e">
        <f t="shared" si="9"/>
        <v>#VALUE!</v>
      </c>
      <c r="R29" s="82">
        <f t="shared" si="9"/>
        <v>0</v>
      </c>
      <c r="S29" s="82">
        <f t="shared" si="9"/>
        <v>0</v>
      </c>
      <c r="T29" s="82" t="e">
        <f t="shared" si="9"/>
        <v>#VALUE!</v>
      </c>
      <c r="U29" s="82">
        <f t="shared" si="9"/>
        <v>0</v>
      </c>
      <c r="V29" s="82">
        <f t="shared" si="9"/>
        <v>0</v>
      </c>
      <c r="W29" s="82" t="e">
        <f t="shared" si="9"/>
        <v>#VALUE!</v>
      </c>
      <c r="X29" s="82">
        <f t="shared" si="9"/>
        <v>0</v>
      </c>
      <c r="Y29" s="82">
        <f t="shared" si="9"/>
        <v>0</v>
      </c>
      <c r="Z29" s="82" t="e">
        <f t="shared" si="9"/>
        <v>#VALUE!</v>
      </c>
      <c r="AA29" s="82">
        <f t="shared" si="9"/>
        <v>0</v>
      </c>
      <c r="AB29" s="82">
        <f t="shared" si="9"/>
        <v>0</v>
      </c>
      <c r="AC29" s="82" t="e">
        <f t="shared" si="9"/>
        <v>#VALUE!</v>
      </c>
      <c r="AD29" s="82">
        <f t="shared" si="9"/>
        <v>0</v>
      </c>
      <c r="AE29" s="82">
        <f t="shared" si="9"/>
        <v>0</v>
      </c>
      <c r="AF29" s="82" t="e">
        <f t="shared" si="9"/>
        <v>#VALUE!</v>
      </c>
      <c r="AG29" s="82">
        <f t="shared" si="9"/>
        <v>0</v>
      </c>
      <c r="AH29" s="82">
        <f t="shared" si="9"/>
        <v>0</v>
      </c>
      <c r="AI29" s="82" t="e">
        <f t="shared" si="9"/>
        <v>#VALUE!</v>
      </c>
      <c r="AJ29" s="82">
        <f t="shared" si="9"/>
        <v>0</v>
      </c>
      <c r="AK29" s="82">
        <f t="shared" si="9"/>
        <v>0</v>
      </c>
      <c r="AL29" s="82" t="e">
        <f t="shared" si="9"/>
        <v>#VALUE!</v>
      </c>
      <c r="AM29" s="82">
        <f t="shared" si="9"/>
        <v>0</v>
      </c>
      <c r="AN29" s="82">
        <f t="shared" si="9"/>
        <v>0</v>
      </c>
      <c r="AO29" s="82" t="e">
        <f t="shared" si="9"/>
        <v>#VALUE!</v>
      </c>
      <c r="AP29" s="82">
        <f t="shared" si="9"/>
        <v>0</v>
      </c>
      <c r="AQ29" s="82">
        <f t="shared" si="9"/>
        <v>0</v>
      </c>
    </row>
    <row r="30" spans="1:43" outlineLevel="1">
      <c r="A30" s="66"/>
      <c r="B30" s="80" t="s">
        <v>44</v>
      </c>
      <c r="C30" s="74">
        <f>'Eingabeblatt Neubau'!E88</f>
        <v>0.02</v>
      </c>
      <c r="D30" s="82">
        <f>'Eingabeblatt Neubau'!$E$87</f>
        <v>0</v>
      </c>
      <c r="E30" s="83">
        <f>D30*(1+$C30)</f>
        <v>0</v>
      </c>
      <c r="F30" s="83">
        <f>E30*(1+$C30)</f>
        <v>0</v>
      </c>
      <c r="G30" s="83">
        <f t="shared" ref="G30:AQ30" si="10">F30*(1+$C30)</f>
        <v>0</v>
      </c>
      <c r="H30" s="83">
        <f t="shared" si="10"/>
        <v>0</v>
      </c>
      <c r="I30" s="83">
        <f t="shared" si="10"/>
        <v>0</v>
      </c>
      <c r="J30" s="83">
        <f t="shared" si="10"/>
        <v>0</v>
      </c>
      <c r="K30" s="83">
        <f t="shared" si="10"/>
        <v>0</v>
      </c>
      <c r="L30" s="83">
        <f t="shared" si="10"/>
        <v>0</v>
      </c>
      <c r="M30" s="83">
        <f t="shared" si="10"/>
        <v>0</v>
      </c>
      <c r="N30" s="83">
        <f t="shared" si="10"/>
        <v>0</v>
      </c>
      <c r="O30" s="83">
        <f t="shared" si="10"/>
        <v>0</v>
      </c>
      <c r="P30" s="83">
        <f t="shared" si="10"/>
        <v>0</v>
      </c>
      <c r="Q30" s="83">
        <f t="shared" si="10"/>
        <v>0</v>
      </c>
      <c r="R30" s="83">
        <f t="shared" si="10"/>
        <v>0</v>
      </c>
      <c r="S30" s="83">
        <f t="shared" si="10"/>
        <v>0</v>
      </c>
      <c r="T30" s="83">
        <f t="shared" si="10"/>
        <v>0</v>
      </c>
      <c r="U30" s="83">
        <f t="shared" si="10"/>
        <v>0</v>
      </c>
      <c r="V30" s="83">
        <f t="shared" si="10"/>
        <v>0</v>
      </c>
      <c r="W30" s="83">
        <f t="shared" si="10"/>
        <v>0</v>
      </c>
      <c r="X30" s="83">
        <f t="shared" si="10"/>
        <v>0</v>
      </c>
      <c r="Y30" s="83">
        <f t="shared" si="10"/>
        <v>0</v>
      </c>
      <c r="Z30" s="83">
        <f t="shared" si="10"/>
        <v>0</v>
      </c>
      <c r="AA30" s="83">
        <f t="shared" si="10"/>
        <v>0</v>
      </c>
      <c r="AB30" s="83">
        <f t="shared" si="10"/>
        <v>0</v>
      </c>
      <c r="AC30" s="83">
        <f t="shared" si="10"/>
        <v>0</v>
      </c>
      <c r="AD30" s="83">
        <f t="shared" si="10"/>
        <v>0</v>
      </c>
      <c r="AE30" s="83">
        <f t="shared" si="10"/>
        <v>0</v>
      </c>
      <c r="AF30" s="83">
        <f t="shared" si="10"/>
        <v>0</v>
      </c>
      <c r="AG30" s="83">
        <f t="shared" si="10"/>
        <v>0</v>
      </c>
      <c r="AH30" s="83">
        <f t="shared" si="10"/>
        <v>0</v>
      </c>
      <c r="AI30" s="83">
        <f t="shared" si="10"/>
        <v>0</v>
      </c>
      <c r="AJ30" s="83">
        <f t="shared" si="10"/>
        <v>0</v>
      </c>
      <c r="AK30" s="83">
        <f t="shared" si="10"/>
        <v>0</v>
      </c>
      <c r="AL30" s="83">
        <f t="shared" si="10"/>
        <v>0</v>
      </c>
      <c r="AM30" s="83">
        <f t="shared" si="10"/>
        <v>0</v>
      </c>
      <c r="AN30" s="83">
        <f t="shared" si="10"/>
        <v>0</v>
      </c>
      <c r="AO30" s="83">
        <f t="shared" si="10"/>
        <v>0</v>
      </c>
      <c r="AP30" s="83">
        <f t="shared" si="10"/>
        <v>0</v>
      </c>
      <c r="AQ30" s="83">
        <f t="shared" si="10"/>
        <v>0</v>
      </c>
    </row>
    <row r="31" spans="1:43" outlineLevel="1">
      <c r="A31" s="66"/>
      <c r="B31" s="67" t="s">
        <v>45</v>
      </c>
      <c r="C31" s="84"/>
      <c r="D31" s="82">
        <f>D25*$J$7+D26*$J$9</f>
        <v>0</v>
      </c>
      <c r="E31" s="82">
        <f>E25*$J$7+E26*$J$9</f>
        <v>0</v>
      </c>
      <c r="F31" s="82">
        <f t="shared" ref="F31:AQ31" si="11">F25*$J$7+F26*$J$9</f>
        <v>0</v>
      </c>
      <c r="G31" s="82">
        <f t="shared" si="11"/>
        <v>0</v>
      </c>
      <c r="H31" s="82">
        <f t="shared" si="11"/>
        <v>0</v>
      </c>
      <c r="I31" s="82">
        <f t="shared" si="11"/>
        <v>0</v>
      </c>
      <c r="J31" s="82">
        <f t="shared" si="11"/>
        <v>0</v>
      </c>
      <c r="K31" s="82">
        <f t="shared" si="11"/>
        <v>0</v>
      </c>
      <c r="L31" s="82">
        <f t="shared" si="11"/>
        <v>0</v>
      </c>
      <c r="M31" s="82">
        <f t="shared" si="11"/>
        <v>0</v>
      </c>
      <c r="N31" s="82">
        <f t="shared" si="11"/>
        <v>0</v>
      </c>
      <c r="O31" s="82">
        <f t="shared" si="11"/>
        <v>0</v>
      </c>
      <c r="P31" s="82">
        <f t="shared" si="11"/>
        <v>0</v>
      </c>
      <c r="Q31" s="82">
        <f t="shared" si="11"/>
        <v>0</v>
      </c>
      <c r="R31" s="82">
        <f t="shared" si="11"/>
        <v>0</v>
      </c>
      <c r="S31" s="82">
        <f t="shared" si="11"/>
        <v>0</v>
      </c>
      <c r="T31" s="82">
        <f t="shared" si="11"/>
        <v>0</v>
      </c>
      <c r="U31" s="82">
        <f t="shared" si="11"/>
        <v>0</v>
      </c>
      <c r="V31" s="82">
        <f t="shared" si="11"/>
        <v>0</v>
      </c>
      <c r="W31" s="82">
        <f t="shared" si="11"/>
        <v>0</v>
      </c>
      <c r="X31" s="82">
        <f t="shared" si="11"/>
        <v>0</v>
      </c>
      <c r="Y31" s="82">
        <f t="shared" si="11"/>
        <v>0</v>
      </c>
      <c r="Z31" s="82">
        <f t="shared" si="11"/>
        <v>0</v>
      </c>
      <c r="AA31" s="82">
        <f t="shared" si="11"/>
        <v>0</v>
      </c>
      <c r="AB31" s="82">
        <f t="shared" si="11"/>
        <v>0</v>
      </c>
      <c r="AC31" s="82">
        <f t="shared" si="11"/>
        <v>0</v>
      </c>
      <c r="AD31" s="82">
        <f t="shared" si="11"/>
        <v>0</v>
      </c>
      <c r="AE31" s="82">
        <f t="shared" si="11"/>
        <v>0</v>
      </c>
      <c r="AF31" s="82">
        <f t="shared" si="11"/>
        <v>0</v>
      </c>
      <c r="AG31" s="82">
        <f t="shared" si="11"/>
        <v>0</v>
      </c>
      <c r="AH31" s="82">
        <f t="shared" si="11"/>
        <v>0</v>
      </c>
      <c r="AI31" s="82">
        <f t="shared" si="11"/>
        <v>0</v>
      </c>
      <c r="AJ31" s="82">
        <f t="shared" si="11"/>
        <v>0</v>
      </c>
      <c r="AK31" s="82">
        <f t="shared" si="11"/>
        <v>0</v>
      </c>
      <c r="AL31" s="82">
        <f t="shared" si="11"/>
        <v>0</v>
      </c>
      <c r="AM31" s="82">
        <f t="shared" si="11"/>
        <v>0</v>
      </c>
      <c r="AN31" s="82">
        <f t="shared" si="11"/>
        <v>0</v>
      </c>
      <c r="AO31" s="82">
        <f t="shared" si="11"/>
        <v>0</v>
      </c>
      <c r="AP31" s="82">
        <f t="shared" si="11"/>
        <v>0</v>
      </c>
      <c r="AQ31" s="82">
        <f t="shared" si="11"/>
        <v>0</v>
      </c>
    </row>
    <row r="32" spans="1:43" outlineLevel="1">
      <c r="A32" s="66"/>
      <c r="B32" s="67" t="s">
        <v>46</v>
      </c>
      <c r="C32" s="84"/>
      <c r="D32" s="82">
        <f>D21*$J$8+D27*$J$9</f>
        <v>0</v>
      </c>
      <c r="E32" s="82">
        <f t="shared" ref="E32:AQ32" si="12">E21*$J$8+E27*$J$9</f>
        <v>0</v>
      </c>
      <c r="F32" s="82">
        <f t="shared" si="12"/>
        <v>0</v>
      </c>
      <c r="G32" s="82">
        <f t="shared" si="12"/>
        <v>0</v>
      </c>
      <c r="H32" s="82">
        <f t="shared" si="12"/>
        <v>0</v>
      </c>
      <c r="I32" s="82">
        <f t="shared" si="12"/>
        <v>0</v>
      </c>
      <c r="J32" s="82">
        <f t="shared" si="12"/>
        <v>0</v>
      </c>
      <c r="K32" s="82">
        <f t="shared" si="12"/>
        <v>0</v>
      </c>
      <c r="L32" s="82">
        <f t="shared" si="12"/>
        <v>0</v>
      </c>
      <c r="M32" s="82">
        <f t="shared" si="12"/>
        <v>0</v>
      </c>
      <c r="N32" s="82">
        <f t="shared" si="12"/>
        <v>0</v>
      </c>
      <c r="O32" s="82">
        <f t="shared" si="12"/>
        <v>0</v>
      </c>
      <c r="P32" s="82">
        <f t="shared" si="12"/>
        <v>0</v>
      </c>
      <c r="Q32" s="82">
        <f t="shared" si="12"/>
        <v>0</v>
      </c>
      <c r="R32" s="82">
        <f t="shared" si="12"/>
        <v>0</v>
      </c>
      <c r="S32" s="82">
        <f t="shared" si="12"/>
        <v>0</v>
      </c>
      <c r="T32" s="82">
        <f t="shared" si="12"/>
        <v>0</v>
      </c>
      <c r="U32" s="82">
        <f t="shared" si="12"/>
        <v>0</v>
      </c>
      <c r="V32" s="82">
        <f t="shared" si="12"/>
        <v>0</v>
      </c>
      <c r="W32" s="82">
        <f t="shared" si="12"/>
        <v>0</v>
      </c>
      <c r="X32" s="82">
        <f t="shared" si="12"/>
        <v>0</v>
      </c>
      <c r="Y32" s="82">
        <f t="shared" si="12"/>
        <v>0</v>
      </c>
      <c r="Z32" s="82">
        <f t="shared" si="12"/>
        <v>0</v>
      </c>
      <c r="AA32" s="82">
        <f t="shared" si="12"/>
        <v>0</v>
      </c>
      <c r="AB32" s="82">
        <f t="shared" si="12"/>
        <v>0</v>
      </c>
      <c r="AC32" s="82">
        <f t="shared" si="12"/>
        <v>0</v>
      </c>
      <c r="AD32" s="82">
        <f t="shared" si="12"/>
        <v>0</v>
      </c>
      <c r="AE32" s="82">
        <f t="shared" si="12"/>
        <v>0</v>
      </c>
      <c r="AF32" s="82">
        <f t="shared" si="12"/>
        <v>0</v>
      </c>
      <c r="AG32" s="82">
        <f t="shared" si="12"/>
        <v>0</v>
      </c>
      <c r="AH32" s="82">
        <f t="shared" si="12"/>
        <v>0</v>
      </c>
      <c r="AI32" s="82">
        <f t="shared" si="12"/>
        <v>0</v>
      </c>
      <c r="AJ32" s="82">
        <f t="shared" si="12"/>
        <v>0</v>
      </c>
      <c r="AK32" s="82">
        <f t="shared" si="12"/>
        <v>0</v>
      </c>
      <c r="AL32" s="82">
        <f t="shared" si="12"/>
        <v>0</v>
      </c>
      <c r="AM32" s="82">
        <f t="shared" si="12"/>
        <v>0</v>
      </c>
      <c r="AN32" s="82">
        <f t="shared" si="12"/>
        <v>0</v>
      </c>
      <c r="AO32" s="82">
        <f t="shared" si="12"/>
        <v>0</v>
      </c>
      <c r="AP32" s="82">
        <f t="shared" si="12"/>
        <v>0</v>
      </c>
      <c r="AQ32" s="82">
        <f t="shared" si="12"/>
        <v>0</v>
      </c>
    </row>
    <row r="33" spans="1:54" outlineLevel="1">
      <c r="A33" s="66"/>
      <c r="B33" s="67" t="s">
        <v>47</v>
      </c>
      <c r="C33" s="85">
        <f>'Eingabeblatt Neubau'!E96</f>
        <v>1.4999999999999999E-2</v>
      </c>
      <c r="D33" s="86">
        <f t="shared" ref="D33:AQ33" si="13">D29*$C$33</f>
        <v>0</v>
      </c>
      <c r="E33" s="86" t="e">
        <f>E29*$C$33</f>
        <v>#VALUE!</v>
      </c>
      <c r="F33" s="86">
        <f t="shared" si="13"/>
        <v>0</v>
      </c>
      <c r="G33" s="86">
        <f t="shared" si="13"/>
        <v>0</v>
      </c>
      <c r="H33" s="86" t="e">
        <f t="shared" si="13"/>
        <v>#VALUE!</v>
      </c>
      <c r="I33" s="86">
        <f t="shared" si="13"/>
        <v>0</v>
      </c>
      <c r="J33" s="86">
        <f t="shared" si="13"/>
        <v>0</v>
      </c>
      <c r="K33" s="86" t="e">
        <f t="shared" si="13"/>
        <v>#VALUE!</v>
      </c>
      <c r="L33" s="86">
        <f t="shared" si="13"/>
        <v>0</v>
      </c>
      <c r="M33" s="86">
        <f t="shared" si="13"/>
        <v>0</v>
      </c>
      <c r="N33" s="86" t="e">
        <f t="shared" si="13"/>
        <v>#VALUE!</v>
      </c>
      <c r="O33" s="86">
        <f t="shared" si="13"/>
        <v>0</v>
      </c>
      <c r="P33" s="86">
        <f t="shared" si="13"/>
        <v>0</v>
      </c>
      <c r="Q33" s="86" t="e">
        <f t="shared" si="13"/>
        <v>#VALUE!</v>
      </c>
      <c r="R33" s="86">
        <f t="shared" si="13"/>
        <v>0</v>
      </c>
      <c r="S33" s="86">
        <f t="shared" si="13"/>
        <v>0</v>
      </c>
      <c r="T33" s="86" t="e">
        <f t="shared" si="13"/>
        <v>#VALUE!</v>
      </c>
      <c r="U33" s="86">
        <f t="shared" si="13"/>
        <v>0</v>
      </c>
      <c r="V33" s="86">
        <f t="shared" si="13"/>
        <v>0</v>
      </c>
      <c r="W33" s="86" t="e">
        <f t="shared" si="13"/>
        <v>#VALUE!</v>
      </c>
      <c r="X33" s="86">
        <f t="shared" si="13"/>
        <v>0</v>
      </c>
      <c r="Y33" s="86">
        <f t="shared" si="13"/>
        <v>0</v>
      </c>
      <c r="Z33" s="86" t="e">
        <f t="shared" si="13"/>
        <v>#VALUE!</v>
      </c>
      <c r="AA33" s="86">
        <f t="shared" si="13"/>
        <v>0</v>
      </c>
      <c r="AB33" s="86">
        <f t="shared" si="13"/>
        <v>0</v>
      </c>
      <c r="AC33" s="86" t="e">
        <f t="shared" si="13"/>
        <v>#VALUE!</v>
      </c>
      <c r="AD33" s="86">
        <f t="shared" si="13"/>
        <v>0</v>
      </c>
      <c r="AE33" s="86">
        <f t="shared" si="13"/>
        <v>0</v>
      </c>
      <c r="AF33" s="86" t="e">
        <f t="shared" si="13"/>
        <v>#VALUE!</v>
      </c>
      <c r="AG33" s="86">
        <f t="shared" si="13"/>
        <v>0</v>
      </c>
      <c r="AH33" s="86">
        <f t="shared" si="13"/>
        <v>0</v>
      </c>
      <c r="AI33" s="86" t="e">
        <f t="shared" si="13"/>
        <v>#VALUE!</v>
      </c>
      <c r="AJ33" s="86">
        <f t="shared" si="13"/>
        <v>0</v>
      </c>
      <c r="AK33" s="86">
        <f t="shared" si="13"/>
        <v>0</v>
      </c>
      <c r="AL33" s="86" t="e">
        <f t="shared" si="13"/>
        <v>#VALUE!</v>
      </c>
      <c r="AM33" s="86">
        <f t="shared" si="13"/>
        <v>0</v>
      </c>
      <c r="AN33" s="86">
        <f t="shared" si="13"/>
        <v>0</v>
      </c>
      <c r="AO33" s="86" t="e">
        <f t="shared" si="13"/>
        <v>#VALUE!</v>
      </c>
      <c r="AP33" s="86">
        <f t="shared" si="13"/>
        <v>0</v>
      </c>
      <c r="AQ33" s="86">
        <f t="shared" si="13"/>
        <v>0</v>
      </c>
    </row>
    <row r="34" spans="1:54" outlineLevel="1">
      <c r="A34" s="66"/>
      <c r="B34" s="67" t="s">
        <v>48</v>
      </c>
      <c r="C34" s="84"/>
      <c r="D34" s="83">
        <f t="shared" ref="D34:AQ34" si="14">D29-D30-D31-D32-D33</f>
        <v>0</v>
      </c>
      <c r="E34" s="83" t="e">
        <f>E29-E30-E31-E32-E33</f>
        <v>#VALUE!</v>
      </c>
      <c r="F34" s="83">
        <f t="shared" si="14"/>
        <v>0</v>
      </c>
      <c r="G34" s="83">
        <f t="shared" si="14"/>
        <v>0</v>
      </c>
      <c r="H34" s="83" t="e">
        <f t="shared" si="14"/>
        <v>#VALUE!</v>
      </c>
      <c r="I34" s="83">
        <f t="shared" si="14"/>
        <v>0</v>
      </c>
      <c r="J34" s="83">
        <f t="shared" si="14"/>
        <v>0</v>
      </c>
      <c r="K34" s="83" t="e">
        <f t="shared" si="14"/>
        <v>#VALUE!</v>
      </c>
      <c r="L34" s="83">
        <f t="shared" si="14"/>
        <v>0</v>
      </c>
      <c r="M34" s="83">
        <f t="shared" si="14"/>
        <v>0</v>
      </c>
      <c r="N34" s="83" t="e">
        <f t="shared" si="14"/>
        <v>#VALUE!</v>
      </c>
      <c r="O34" s="83">
        <f t="shared" si="14"/>
        <v>0</v>
      </c>
      <c r="P34" s="83">
        <f t="shared" si="14"/>
        <v>0</v>
      </c>
      <c r="Q34" s="83" t="e">
        <f t="shared" si="14"/>
        <v>#VALUE!</v>
      </c>
      <c r="R34" s="83">
        <f t="shared" si="14"/>
        <v>0</v>
      </c>
      <c r="S34" s="83">
        <f t="shared" si="14"/>
        <v>0</v>
      </c>
      <c r="T34" s="83" t="e">
        <f t="shared" si="14"/>
        <v>#VALUE!</v>
      </c>
      <c r="U34" s="83">
        <f t="shared" si="14"/>
        <v>0</v>
      </c>
      <c r="V34" s="83">
        <f t="shared" si="14"/>
        <v>0</v>
      </c>
      <c r="W34" s="83" t="e">
        <f t="shared" si="14"/>
        <v>#VALUE!</v>
      </c>
      <c r="X34" s="83">
        <f t="shared" si="14"/>
        <v>0</v>
      </c>
      <c r="Y34" s="83">
        <f t="shared" si="14"/>
        <v>0</v>
      </c>
      <c r="Z34" s="83" t="e">
        <f t="shared" si="14"/>
        <v>#VALUE!</v>
      </c>
      <c r="AA34" s="83">
        <f t="shared" si="14"/>
        <v>0</v>
      </c>
      <c r="AB34" s="83">
        <f t="shared" si="14"/>
        <v>0</v>
      </c>
      <c r="AC34" s="83" t="e">
        <f t="shared" si="14"/>
        <v>#VALUE!</v>
      </c>
      <c r="AD34" s="83">
        <f t="shared" si="14"/>
        <v>0</v>
      </c>
      <c r="AE34" s="83">
        <f t="shared" si="14"/>
        <v>0</v>
      </c>
      <c r="AF34" s="83" t="e">
        <f t="shared" si="14"/>
        <v>#VALUE!</v>
      </c>
      <c r="AG34" s="83">
        <f t="shared" si="14"/>
        <v>0</v>
      </c>
      <c r="AH34" s="83">
        <f t="shared" si="14"/>
        <v>0</v>
      </c>
      <c r="AI34" s="83" t="e">
        <f t="shared" si="14"/>
        <v>#VALUE!</v>
      </c>
      <c r="AJ34" s="83">
        <f t="shared" si="14"/>
        <v>0</v>
      </c>
      <c r="AK34" s="83">
        <f t="shared" si="14"/>
        <v>0</v>
      </c>
      <c r="AL34" s="83" t="e">
        <f t="shared" si="14"/>
        <v>#VALUE!</v>
      </c>
      <c r="AM34" s="83">
        <f t="shared" si="14"/>
        <v>0</v>
      </c>
      <c r="AN34" s="83">
        <f t="shared" si="14"/>
        <v>0</v>
      </c>
      <c r="AO34" s="83" t="e">
        <f t="shared" si="14"/>
        <v>#VALUE!</v>
      </c>
      <c r="AP34" s="83">
        <f t="shared" si="14"/>
        <v>0</v>
      </c>
      <c r="AQ34" s="83">
        <f t="shared" si="14"/>
        <v>0</v>
      </c>
    </row>
    <row r="35" spans="1:54" outlineLevel="1">
      <c r="A35" s="66"/>
      <c r="B35" s="67" t="s">
        <v>49</v>
      </c>
      <c r="C35" s="84"/>
      <c r="D35" s="83">
        <f t="shared" ref="D35:M35" si="15">D48+D55+D62</f>
        <v>0</v>
      </c>
      <c r="E35" s="83">
        <f>E48+E55+E62</f>
        <v>0</v>
      </c>
      <c r="F35" s="83">
        <f t="shared" si="15"/>
        <v>0</v>
      </c>
      <c r="G35" s="83">
        <f t="shared" si="15"/>
        <v>0</v>
      </c>
      <c r="H35" s="83">
        <f t="shared" si="15"/>
        <v>0</v>
      </c>
      <c r="I35" s="83">
        <f t="shared" si="15"/>
        <v>0</v>
      </c>
      <c r="J35" s="83">
        <f t="shared" si="15"/>
        <v>0</v>
      </c>
      <c r="K35" s="83">
        <f t="shared" si="15"/>
        <v>0</v>
      </c>
      <c r="L35" s="83">
        <f t="shared" si="15"/>
        <v>0</v>
      </c>
      <c r="M35" s="83">
        <f t="shared" si="15"/>
        <v>0</v>
      </c>
      <c r="N35" s="83">
        <f>N48+'Berechnung (Neubau)'!N55+N62</f>
        <v>0</v>
      </c>
      <c r="O35" s="83">
        <f t="shared" ref="O35:AP35" si="16">O48+O55+O62</f>
        <v>0</v>
      </c>
      <c r="P35" s="83">
        <f t="shared" si="16"/>
        <v>0</v>
      </c>
      <c r="Q35" s="83">
        <f t="shared" si="16"/>
        <v>0</v>
      </c>
      <c r="R35" s="83">
        <f t="shared" si="16"/>
        <v>0</v>
      </c>
      <c r="S35" s="83">
        <f t="shared" si="16"/>
        <v>0</v>
      </c>
      <c r="T35" s="83">
        <f t="shared" si="16"/>
        <v>0</v>
      </c>
      <c r="U35" s="83">
        <f t="shared" si="16"/>
        <v>0</v>
      </c>
      <c r="V35" s="83">
        <f t="shared" si="16"/>
        <v>0</v>
      </c>
      <c r="W35" s="83">
        <f t="shared" si="16"/>
        <v>0</v>
      </c>
      <c r="X35" s="83">
        <f t="shared" si="16"/>
        <v>0</v>
      </c>
      <c r="Y35" s="83">
        <f t="shared" si="16"/>
        <v>0</v>
      </c>
      <c r="Z35" s="83">
        <f t="shared" si="16"/>
        <v>0</v>
      </c>
      <c r="AA35" s="83">
        <f t="shared" si="16"/>
        <v>0</v>
      </c>
      <c r="AB35" s="83">
        <f t="shared" si="16"/>
        <v>0</v>
      </c>
      <c r="AC35" s="83">
        <f t="shared" si="16"/>
        <v>0</v>
      </c>
      <c r="AD35" s="83">
        <f t="shared" si="16"/>
        <v>0</v>
      </c>
      <c r="AE35" s="83">
        <f t="shared" si="16"/>
        <v>0</v>
      </c>
      <c r="AF35" s="83">
        <f t="shared" si="16"/>
        <v>0</v>
      </c>
      <c r="AG35" s="83">
        <f t="shared" si="16"/>
        <v>0</v>
      </c>
      <c r="AH35" s="83">
        <f t="shared" si="16"/>
        <v>0</v>
      </c>
      <c r="AI35" s="83">
        <f t="shared" si="16"/>
        <v>0</v>
      </c>
      <c r="AJ35" s="83">
        <f t="shared" si="16"/>
        <v>0</v>
      </c>
      <c r="AK35" s="83">
        <f t="shared" si="16"/>
        <v>0</v>
      </c>
      <c r="AL35" s="83">
        <f t="shared" si="16"/>
        <v>0</v>
      </c>
      <c r="AM35" s="83">
        <f t="shared" si="16"/>
        <v>0</v>
      </c>
      <c r="AN35" s="83">
        <f t="shared" si="16"/>
        <v>0</v>
      </c>
      <c r="AO35" s="83">
        <f t="shared" si="16"/>
        <v>0</v>
      </c>
      <c r="AP35" s="83">
        <f t="shared" si="16"/>
        <v>0</v>
      </c>
      <c r="AQ35" s="83">
        <f>AQ48+AQ55+AQ62</f>
        <v>0</v>
      </c>
    </row>
    <row r="36" spans="1:54" outlineLevel="1">
      <c r="A36" s="66"/>
      <c r="B36" s="73" t="s">
        <v>125</v>
      </c>
      <c r="C36" s="84"/>
      <c r="D36" s="87">
        <f>IF('Eingabeblatt Neubau'!$E$36=10,IF(AND(D12&gt;=3,D12&lt;=10),('Eingabeblatt Neubau'!$E$30*'Eingabeblatt Neubau'!$E$34),0),IF('Eingabeblatt Neubau'!$E$36=15,IF(AND(D12&gt;=3,D12&lt;=15),('Eingabeblatt Neubau'!$E$30*'Eingabeblatt Neubau'!$E$34),0),IF('Eingabeblatt Neubau'!$E$36=25,IF(AND(D12&gt;=3,D12&lt;=25),('Eingabeblatt Neubau'!$E$30*'Eingabeblatt Neubau'!$E$34),0),IF('Eingabeblatt Neubau'!$E$36=30,IF(AND(D12&gt;=3,D12&lt;=30),('Eingabeblatt Neubau'!$E$30*'Eingabeblatt Neubau'!$E$34),0),0))))</f>
        <v>0</v>
      </c>
      <c r="E36" s="87">
        <f>IF('Eingabeblatt Neubau'!$E$36=10,IF(AND(E12&gt;=3,E12&lt;=10),('Eingabeblatt Neubau'!$E$30*'Eingabeblatt Neubau'!$E$34),0),IF('Eingabeblatt Neubau'!$E$36=15,IF(AND(E12&gt;=3,E12&lt;=15),('Eingabeblatt Neubau'!$E$30*'Eingabeblatt Neubau'!$E$34),0),IF('Eingabeblatt Neubau'!$E$36=25,IF(AND(E12&gt;=3,E12&lt;=25),('Eingabeblatt Neubau'!$E$30*'Eingabeblatt Neubau'!$E$34),0),IF('Eingabeblatt Neubau'!$E$36=30,IF(AND(E12&gt;=3,E12&lt;=30),('Eingabeblatt Neubau'!$E$30*'Eingabeblatt Neubau'!$E$34),0),0))))</f>
        <v>0</v>
      </c>
      <c r="F36" s="87">
        <f>IF('Eingabeblatt Neubau'!$E$36=10,IF(AND(F12&gt;=3,F12&lt;=10),('Eingabeblatt Neubau'!$E$30*'Eingabeblatt Neubau'!$E$34),0),IF('Eingabeblatt Neubau'!$E$36=15,IF(AND(F12&gt;=3,F12&lt;=15),('Eingabeblatt Neubau'!$E$30*'Eingabeblatt Neubau'!$E$34),0),IF('Eingabeblatt Neubau'!$E$36=25,IF(AND(F12&gt;=3,F12&lt;=25),('Eingabeblatt Neubau'!$E$30*'Eingabeblatt Neubau'!$E$34),0),IF('Eingabeblatt Neubau'!$E$36=30,IF(AND(F12&gt;=3,F12&lt;=30),('Eingabeblatt Neubau'!$E$30*'Eingabeblatt Neubau'!$E$34),0),0))))</f>
        <v>0</v>
      </c>
      <c r="G36" s="87">
        <f>IF('Eingabeblatt Neubau'!$E$36=10,IF(AND(G12&gt;=3,G12&lt;=10),('Eingabeblatt Neubau'!$E$30*'Eingabeblatt Neubau'!$E$34),0),IF('Eingabeblatt Neubau'!$E$36=15,IF(AND(G12&gt;=3,G12&lt;=15),('Eingabeblatt Neubau'!$E$30*'Eingabeblatt Neubau'!$E$34),0),IF('Eingabeblatt Neubau'!$E$36=25,IF(AND(G12&gt;=3,G12&lt;=25),('Eingabeblatt Neubau'!$E$30*'Eingabeblatt Neubau'!$E$34),0),IF('Eingabeblatt Neubau'!$E$36=30,IF(AND(G12&gt;=3,G12&lt;=30),('Eingabeblatt Neubau'!$E$30*'Eingabeblatt Neubau'!$E$34),0),0))))</f>
        <v>0</v>
      </c>
      <c r="H36" s="87">
        <f>IF('Eingabeblatt Neubau'!$E$36=10,IF(AND(H12&gt;=3,H12&lt;=10),('Eingabeblatt Neubau'!$E$30*'Eingabeblatt Neubau'!$E$34),0),IF('Eingabeblatt Neubau'!$E$36=15,IF(AND(H12&gt;=3,H12&lt;=15),('Eingabeblatt Neubau'!$E$30*'Eingabeblatt Neubau'!$E$34),0),IF('Eingabeblatt Neubau'!$E$36=25,IF(AND(H12&gt;=3,H12&lt;=25),('Eingabeblatt Neubau'!$E$30*'Eingabeblatt Neubau'!$E$34),0),IF('Eingabeblatt Neubau'!$E$36=30,IF(AND(H12&gt;=3,H12&lt;=30),('Eingabeblatt Neubau'!$E$30*'Eingabeblatt Neubau'!$E$34),0),0))))</f>
        <v>0</v>
      </c>
      <c r="I36" s="87">
        <f>IF('Eingabeblatt Neubau'!$E$36=10,IF(AND(I12&gt;=3,I12&lt;=10),('Eingabeblatt Neubau'!$E$30*'Eingabeblatt Neubau'!$E$34),0),IF('Eingabeblatt Neubau'!$E$36=15,IF(AND(I12&gt;=3,I12&lt;=15),('Eingabeblatt Neubau'!$E$30*'Eingabeblatt Neubau'!$E$34),0),IF('Eingabeblatt Neubau'!$E$36=25,IF(AND(I12&gt;=3,I12&lt;=25),('Eingabeblatt Neubau'!$E$30*'Eingabeblatt Neubau'!$E$34),0),IF('Eingabeblatt Neubau'!$E$36=30,IF(AND(I12&gt;=3,I12&lt;=30),('Eingabeblatt Neubau'!$E$30*'Eingabeblatt Neubau'!$E$34),0),0))))</f>
        <v>0</v>
      </c>
      <c r="J36" s="87">
        <f>IF('Eingabeblatt Neubau'!$E$36=10,IF(AND(J12&gt;=3,J12&lt;=10),('Eingabeblatt Neubau'!$E$30*'Eingabeblatt Neubau'!$E$34),0),IF('Eingabeblatt Neubau'!$E$36=15,IF(AND(J12&gt;=3,J12&lt;=15),('Eingabeblatt Neubau'!$E$30*'Eingabeblatt Neubau'!$E$34),0),IF('Eingabeblatt Neubau'!$E$36=25,IF(AND(J12&gt;=3,J12&lt;=25),('Eingabeblatt Neubau'!$E$30*'Eingabeblatt Neubau'!$E$34),0),IF('Eingabeblatt Neubau'!$E$36=30,IF(AND(J12&gt;=3,J12&lt;=30),('Eingabeblatt Neubau'!$E$30*'Eingabeblatt Neubau'!$E$34),0),0))))</f>
        <v>0</v>
      </c>
      <c r="K36" s="87">
        <f>IF('Eingabeblatt Neubau'!$E$36=10,IF(AND(K12&gt;=3,K12&lt;=10),('Eingabeblatt Neubau'!$E$30*'Eingabeblatt Neubau'!$E$34),0),IF('Eingabeblatt Neubau'!$E$36=15,IF(AND(K12&gt;=3,K12&lt;=15),('Eingabeblatt Neubau'!$E$30*'Eingabeblatt Neubau'!$E$34),0),IF('Eingabeblatt Neubau'!$E$36=25,IF(AND(K12&gt;=3,K12&lt;=25),('Eingabeblatt Neubau'!$E$30*'Eingabeblatt Neubau'!$E$34),0),IF('Eingabeblatt Neubau'!$E$36=30,IF(AND(K12&gt;=3,K12&lt;=30),('Eingabeblatt Neubau'!$E$30*'Eingabeblatt Neubau'!$E$34),0),0))))</f>
        <v>0</v>
      </c>
      <c r="L36" s="87">
        <f>IF('Eingabeblatt Neubau'!$E$36=10,IF(AND(L12&gt;=3,L12&lt;=10),('Eingabeblatt Neubau'!$E$30*'Eingabeblatt Neubau'!$E$34),0),IF('Eingabeblatt Neubau'!$E$36=15,IF(AND(L12&gt;=3,L12&lt;=15),('Eingabeblatt Neubau'!$E$30*'Eingabeblatt Neubau'!$E$34),0),IF('Eingabeblatt Neubau'!$E$36=25,IF(AND(L12&gt;=3,L12&lt;=25),('Eingabeblatt Neubau'!$E$30*'Eingabeblatt Neubau'!$E$34),0),IF('Eingabeblatt Neubau'!$E$36=30,IF(AND(L12&gt;=3,L12&lt;=30),('Eingabeblatt Neubau'!$E$30*'Eingabeblatt Neubau'!$E$34),0),0))))</f>
        <v>0</v>
      </c>
      <c r="M36" s="87">
        <f>IF('Eingabeblatt Neubau'!$E$36=10,IF(AND(M12&gt;=3,M12&lt;=10),('Eingabeblatt Neubau'!$E$30*'Eingabeblatt Neubau'!$E$34),0),IF('Eingabeblatt Neubau'!$E$36=15,IF(AND(M12&gt;=3,M12&lt;=15),('Eingabeblatt Neubau'!$E$30*'Eingabeblatt Neubau'!$E$34),0),IF('Eingabeblatt Neubau'!$E$36=25,IF(AND(M12&gt;=3,M12&lt;=25),('Eingabeblatt Neubau'!$E$30*'Eingabeblatt Neubau'!$E$34),0),IF('Eingabeblatt Neubau'!$E$36=30,IF(AND(M12&gt;=3,M12&lt;=30),('Eingabeblatt Neubau'!$E$30*'Eingabeblatt Neubau'!$E$34),0),0))))</f>
        <v>0</v>
      </c>
      <c r="N36" s="87">
        <f>IF('Eingabeblatt Neubau'!$E$36=10,IF(AND(N12&gt;=3,N12&lt;=10),('Eingabeblatt Neubau'!$E$30*'Eingabeblatt Neubau'!$E$34),0),IF('Eingabeblatt Neubau'!$E$36=15,IF(AND(N12&gt;=3,N12&lt;=15),('Eingabeblatt Neubau'!$E$30*'Eingabeblatt Neubau'!$E$34),0),IF('Eingabeblatt Neubau'!$E$36=25,IF(AND(N12&gt;=3,N12&lt;=25),('Eingabeblatt Neubau'!$E$30*'Eingabeblatt Neubau'!$E$34),0),IF('Eingabeblatt Neubau'!$E$36=30,IF(AND(N12&gt;=3,N12&lt;=30),('Eingabeblatt Neubau'!$E$30*'Eingabeblatt Neubau'!$E$34),0),0))))</f>
        <v>0</v>
      </c>
      <c r="O36" s="87">
        <f>IF('Eingabeblatt Neubau'!$E$36=10,IF(AND(O12&gt;=3,O12&lt;=10),('Eingabeblatt Neubau'!$E$30*'Eingabeblatt Neubau'!$E$34),0),IF('Eingabeblatt Neubau'!$E$36=15,IF(AND(O12&gt;=3,O12&lt;=15),('Eingabeblatt Neubau'!$E$30*'Eingabeblatt Neubau'!$E$34),0),IF('Eingabeblatt Neubau'!$E$36=25,IF(AND(O12&gt;=3,O12&lt;=25),('Eingabeblatt Neubau'!$E$30*'Eingabeblatt Neubau'!$E$34),0),IF('Eingabeblatt Neubau'!$E$36=30,IF(AND(O12&gt;=3,O12&lt;=30),('Eingabeblatt Neubau'!$E$30*'Eingabeblatt Neubau'!$E$34),0),0))))</f>
        <v>0</v>
      </c>
      <c r="P36" s="87">
        <f>IF('Eingabeblatt Neubau'!$E$36=10,IF(AND(P12&gt;=3,P12&lt;=10),('Eingabeblatt Neubau'!$E$30*'Eingabeblatt Neubau'!$E$34),0),IF('Eingabeblatt Neubau'!$E$36=15,IF(AND(P12&gt;=3,P12&lt;=15),('Eingabeblatt Neubau'!$E$30*'Eingabeblatt Neubau'!$E$34),0),IF('Eingabeblatt Neubau'!$E$36=25,IF(AND(P12&gt;=3,P12&lt;=25),('Eingabeblatt Neubau'!$E$30*'Eingabeblatt Neubau'!$E$34),0),IF('Eingabeblatt Neubau'!$E$36=30,IF(AND(P12&gt;=3,P12&lt;=30),('Eingabeblatt Neubau'!$E$30*'Eingabeblatt Neubau'!$E$34),0),0))))</f>
        <v>0</v>
      </c>
      <c r="Q36" s="87">
        <f>IF('Eingabeblatt Neubau'!$E$36=10,IF(AND(Q12&gt;=3,Q12&lt;=10),('Eingabeblatt Neubau'!$E$30*'Eingabeblatt Neubau'!$E$34),0),IF('Eingabeblatt Neubau'!$E$36=15,IF(AND(Q12&gt;=3,Q12&lt;=15),('Eingabeblatt Neubau'!$E$30*'Eingabeblatt Neubau'!$E$34),0),IF('Eingabeblatt Neubau'!$E$36=25,IF(AND(Q12&gt;=3,Q12&lt;=25),('Eingabeblatt Neubau'!$E$30*'Eingabeblatt Neubau'!$E$34),0),IF('Eingabeblatt Neubau'!$E$36=30,IF(AND(Q12&gt;=3,Q12&lt;=30),('Eingabeblatt Neubau'!$E$30*'Eingabeblatt Neubau'!$E$34),0),0))))</f>
        <v>0</v>
      </c>
      <c r="R36" s="87">
        <f>IF('Eingabeblatt Neubau'!$E$36=10,IF(AND(R12&gt;=3,R12&lt;=10),('Eingabeblatt Neubau'!$E$30*'Eingabeblatt Neubau'!$E$34),0),IF('Eingabeblatt Neubau'!$E$36=15,IF(AND(R12&gt;=3,R12&lt;=15),('Eingabeblatt Neubau'!$E$30*'Eingabeblatt Neubau'!$E$34),0),IF('Eingabeblatt Neubau'!$E$36=25,IF(AND(R12&gt;=3,R12&lt;=25),('Eingabeblatt Neubau'!$E$30*'Eingabeblatt Neubau'!$E$34),0),IF('Eingabeblatt Neubau'!$E$36=30,IF(AND(R12&gt;=3,R12&lt;=30),('Eingabeblatt Neubau'!$E$30*'Eingabeblatt Neubau'!$E$34),0),0))))</f>
        <v>0</v>
      </c>
      <c r="S36" s="87">
        <f>IF('Eingabeblatt Neubau'!$E$36=10,IF(AND(S12&gt;=3,S12&lt;=10),('Eingabeblatt Neubau'!$E$30*'Eingabeblatt Neubau'!$E$34),0),IF('Eingabeblatt Neubau'!$E$36=15,IF(AND(S12&gt;=3,S12&lt;=15),('Eingabeblatt Neubau'!$E$30*'Eingabeblatt Neubau'!$E$34),0),IF('Eingabeblatt Neubau'!$E$36=25,IF(AND(S12&gt;=3,S12&lt;=25),('Eingabeblatt Neubau'!$E$30*'Eingabeblatt Neubau'!$E$34),0),IF('Eingabeblatt Neubau'!$E$36=30,IF(AND(S12&gt;=3,S12&lt;=30),('Eingabeblatt Neubau'!$E$30*'Eingabeblatt Neubau'!$E$34),0),0))))</f>
        <v>0</v>
      </c>
      <c r="T36" s="87">
        <f>IF('Eingabeblatt Neubau'!$E$36=10,IF(AND(T12&gt;=3,T12&lt;=10),('Eingabeblatt Neubau'!$E$30*'Eingabeblatt Neubau'!$E$34),0),IF('Eingabeblatt Neubau'!$E$36=15,IF(AND(T12&gt;=3,T12&lt;=15),('Eingabeblatt Neubau'!$E$30*'Eingabeblatt Neubau'!$E$34),0),IF('Eingabeblatt Neubau'!$E$36=25,IF(AND(T12&gt;=3,T12&lt;=25),('Eingabeblatt Neubau'!$E$30*'Eingabeblatt Neubau'!$E$34),0),IF('Eingabeblatt Neubau'!$E$36=30,IF(AND(T12&gt;=3,T12&lt;=30),('Eingabeblatt Neubau'!$E$30*'Eingabeblatt Neubau'!$E$34),0),0))))</f>
        <v>0</v>
      </c>
      <c r="U36" s="87">
        <f>IF('Eingabeblatt Neubau'!$E$36=10,IF(AND(U12&gt;=3,U12&lt;=10),('Eingabeblatt Neubau'!$E$30*'Eingabeblatt Neubau'!$E$34),0),IF('Eingabeblatt Neubau'!$E$36=15,IF(AND(U12&gt;=3,U12&lt;=15),('Eingabeblatt Neubau'!$E$30*'Eingabeblatt Neubau'!$E$34),0),IF('Eingabeblatt Neubau'!$E$36=25,IF(AND(U12&gt;=3,U12&lt;=25),('Eingabeblatt Neubau'!$E$30*'Eingabeblatt Neubau'!$E$34),0),IF('Eingabeblatt Neubau'!$E$36=30,IF(AND(U12&gt;=3,U12&lt;=30),('Eingabeblatt Neubau'!$E$30*'Eingabeblatt Neubau'!$E$34),0),0))))</f>
        <v>0</v>
      </c>
      <c r="V36" s="87">
        <f>IF('Eingabeblatt Neubau'!$E$36=10,IF(AND(V12&gt;=3,V12&lt;=10),('Eingabeblatt Neubau'!$E$30*'Eingabeblatt Neubau'!$E$34),0),IF('Eingabeblatt Neubau'!$E$36=15,IF(AND(V12&gt;=3,V12&lt;=15),('Eingabeblatt Neubau'!$E$30*'Eingabeblatt Neubau'!$E$34),0),IF('Eingabeblatt Neubau'!$E$36=25,IF(AND(V12&gt;=3,V12&lt;=25),('Eingabeblatt Neubau'!$E$30*'Eingabeblatt Neubau'!$E$34),0),IF('Eingabeblatt Neubau'!$E$36=30,IF(AND(V12&gt;=3,V12&lt;=30),('Eingabeblatt Neubau'!$E$30*'Eingabeblatt Neubau'!$E$34),0),0))))</f>
        <v>0</v>
      </c>
      <c r="W36" s="87">
        <f>IF('Eingabeblatt Neubau'!$E$36=10,IF(AND(W12&gt;=3,W12&lt;=10),('Eingabeblatt Neubau'!$E$30*'Eingabeblatt Neubau'!$E$34),0),IF('Eingabeblatt Neubau'!$E$36=15,IF(AND(W12&gt;=3,W12&lt;=15),('Eingabeblatt Neubau'!$E$30*'Eingabeblatt Neubau'!$E$34),0),IF('Eingabeblatt Neubau'!$E$36=25,IF(AND(W12&gt;=3,W12&lt;=25),('Eingabeblatt Neubau'!$E$30*'Eingabeblatt Neubau'!$E$34),0),IF('Eingabeblatt Neubau'!$E$36=30,IF(AND(W12&gt;=3,W12&lt;=30),('Eingabeblatt Neubau'!$E$30*'Eingabeblatt Neubau'!$E$34),0),0))))</f>
        <v>0</v>
      </c>
      <c r="X36" s="87">
        <f>IF('Eingabeblatt Neubau'!$E$36=10,IF(AND(X12&gt;=3,X12&lt;=10),('Eingabeblatt Neubau'!$E$30*'Eingabeblatt Neubau'!$E$34),0),IF('Eingabeblatt Neubau'!$E$36=15,IF(AND(X12&gt;=3,X12&lt;=15),('Eingabeblatt Neubau'!$E$30*'Eingabeblatt Neubau'!$E$34),0),IF('Eingabeblatt Neubau'!$E$36=25,IF(AND(X12&gt;=3,X12&lt;=25),('Eingabeblatt Neubau'!$E$30*'Eingabeblatt Neubau'!$E$34),0),IF('Eingabeblatt Neubau'!$E$36=30,IF(AND(X12&gt;=3,X12&lt;=30),('Eingabeblatt Neubau'!$E$30*'Eingabeblatt Neubau'!$E$34),0),0))))</f>
        <v>0</v>
      </c>
      <c r="Y36" s="87">
        <f>IF('Eingabeblatt Neubau'!$E$36=10,IF(AND(Y12&gt;=3,Y12&lt;=10),('Eingabeblatt Neubau'!$E$30*'Eingabeblatt Neubau'!$E$34),0),IF('Eingabeblatt Neubau'!$E$36=15,IF(AND(Y12&gt;=3,Y12&lt;=15),('Eingabeblatt Neubau'!$E$30*'Eingabeblatt Neubau'!$E$34),0),IF('Eingabeblatt Neubau'!$E$36=25,IF(AND(Y12&gt;=3,Y12&lt;=25),('Eingabeblatt Neubau'!$E$30*'Eingabeblatt Neubau'!$E$34),0),IF('Eingabeblatt Neubau'!$E$36=30,IF(AND(Y12&gt;=3,Y12&lt;=30),('Eingabeblatt Neubau'!$E$30*'Eingabeblatt Neubau'!$E$34),0),0))))</f>
        <v>0</v>
      </c>
      <c r="Z36" s="87">
        <f>IF('Eingabeblatt Neubau'!$E$36=10,IF(AND(Z12&gt;=3,Z12&lt;=10),('Eingabeblatt Neubau'!$E$30*'Eingabeblatt Neubau'!$E$34),0),IF('Eingabeblatt Neubau'!$E$36=15,IF(AND(Z12&gt;=3,Z12&lt;=15),('Eingabeblatt Neubau'!$E$30*'Eingabeblatt Neubau'!$E$34),0),IF('Eingabeblatt Neubau'!$E$36=25,IF(AND(Z12&gt;=3,Z12&lt;=25),('Eingabeblatt Neubau'!$E$30*'Eingabeblatt Neubau'!$E$34),0),IF('Eingabeblatt Neubau'!$E$36=30,IF(AND(Z12&gt;=3,Z12&lt;=30),('Eingabeblatt Neubau'!$E$30*'Eingabeblatt Neubau'!$E$34),0),0))))</f>
        <v>0</v>
      </c>
      <c r="AA36" s="87">
        <f>IF('Eingabeblatt Neubau'!$E$36=10,IF(AND(AA12&gt;=3,AA12&lt;=10),('Eingabeblatt Neubau'!$E$30*'Eingabeblatt Neubau'!$E$34),0),IF('Eingabeblatt Neubau'!$E$36=15,IF(AND(AA12&gt;=3,AA12&lt;=15),('Eingabeblatt Neubau'!$E$30*'Eingabeblatt Neubau'!$E$34),0),IF('Eingabeblatt Neubau'!$E$36=25,IF(AND(AA12&gt;=3,AA12&lt;=25),('Eingabeblatt Neubau'!$E$30*'Eingabeblatt Neubau'!$E$34),0),IF('Eingabeblatt Neubau'!$E$36=30,IF(AND(AA12&gt;=3,AA12&lt;=30),('Eingabeblatt Neubau'!$E$30*'Eingabeblatt Neubau'!$E$34),0),0))))</f>
        <v>0</v>
      </c>
      <c r="AB36" s="87">
        <f>IF('Eingabeblatt Neubau'!$E$36=10,IF(AND(AB12&gt;=3,AB12&lt;=10),('Eingabeblatt Neubau'!$E$30*'Eingabeblatt Neubau'!$E$34),0),IF('Eingabeblatt Neubau'!$E$36=15,IF(AND(AB12&gt;=3,AB12&lt;=15),('Eingabeblatt Neubau'!$E$30*'Eingabeblatt Neubau'!$E$34),0),IF('Eingabeblatt Neubau'!$E$36=25,IF(AND(AB12&gt;=3,AB12&lt;=25),('Eingabeblatt Neubau'!$E$30*'Eingabeblatt Neubau'!$E$34),0),IF('Eingabeblatt Neubau'!$E$36=30,IF(AND(AB12&gt;=3,AB12&lt;=30),('Eingabeblatt Neubau'!$E$30*'Eingabeblatt Neubau'!$E$34),0),0))))</f>
        <v>0</v>
      </c>
      <c r="AC36" s="87">
        <f>IF('Eingabeblatt Neubau'!$E$36=10,IF(AND(AC12&gt;=3,AC12&lt;=10),('Eingabeblatt Neubau'!$E$30*'Eingabeblatt Neubau'!$E$34),0),IF('Eingabeblatt Neubau'!$E$36=15,IF(AND(AC12&gt;=3,AC12&lt;=15),('Eingabeblatt Neubau'!$E$30*'Eingabeblatt Neubau'!$E$34),0),IF('Eingabeblatt Neubau'!$E$36=25,IF(AND(AC12&gt;=3,AC12&lt;=25),('Eingabeblatt Neubau'!$E$30*'Eingabeblatt Neubau'!$E$34),0),IF('Eingabeblatt Neubau'!$E$36=30,IF(AND(AC12&gt;=3,AC12&lt;=30),('Eingabeblatt Neubau'!$E$30*'Eingabeblatt Neubau'!$E$34),0),0))))</f>
        <v>0</v>
      </c>
      <c r="AD36" s="87">
        <f>IF('Eingabeblatt Neubau'!$E$36=10,IF(AND(AD12&gt;=3,AD12&lt;=10),('Eingabeblatt Neubau'!$E$30*'Eingabeblatt Neubau'!$E$34),0),IF('Eingabeblatt Neubau'!$E$36=15,IF(AND(AD12&gt;=3,AD12&lt;=15),('Eingabeblatt Neubau'!$E$30*'Eingabeblatt Neubau'!$E$34),0),IF('Eingabeblatt Neubau'!$E$36=25,IF(AND(AD12&gt;=3,AD12&lt;=25),('Eingabeblatt Neubau'!$E$30*'Eingabeblatt Neubau'!$E$34),0),IF('Eingabeblatt Neubau'!$E$36=30,IF(AND(AD12&gt;=3,AD12&lt;=30),('Eingabeblatt Neubau'!$E$30*'Eingabeblatt Neubau'!$E$34),0),0))))</f>
        <v>0</v>
      </c>
      <c r="AE36" s="87">
        <f>IF('Eingabeblatt Neubau'!$E$36=10,IF(AND(AE12&gt;=3,AE12&lt;=10),('Eingabeblatt Neubau'!$E$30*'Eingabeblatt Neubau'!$E$34),0),IF('Eingabeblatt Neubau'!$E$36=15,IF(AND(AE12&gt;=3,AE12&lt;=15),('Eingabeblatt Neubau'!$E$30*'Eingabeblatt Neubau'!$E$34),0),IF('Eingabeblatt Neubau'!$E$36=25,IF(AND(AE12&gt;=3,AE12&lt;=25),('Eingabeblatt Neubau'!$E$30*'Eingabeblatt Neubau'!$E$34),0),IF('Eingabeblatt Neubau'!$E$36=30,IF(AND(AE12&gt;=3,AE12&lt;=30),('Eingabeblatt Neubau'!$E$30*'Eingabeblatt Neubau'!$E$34),0),0))))</f>
        <v>0</v>
      </c>
      <c r="AF36" s="87">
        <f>IF('Eingabeblatt Neubau'!$E$36=10,IF(AND(AF12&gt;=3,AF12&lt;=10),('Eingabeblatt Neubau'!$E$30*'Eingabeblatt Neubau'!$E$34),0),IF('Eingabeblatt Neubau'!$E$36=15,IF(AND(AF12&gt;=3,AF12&lt;=15),('Eingabeblatt Neubau'!$E$30*'Eingabeblatt Neubau'!$E$34),0),IF('Eingabeblatt Neubau'!$E$36=25,IF(AND(AF12&gt;=3,AF12&lt;=25),('Eingabeblatt Neubau'!$E$30*'Eingabeblatt Neubau'!$E$34),0),IF('Eingabeblatt Neubau'!$E$36=30,IF(AND(AF12&gt;=3,AF12&lt;=30),('Eingabeblatt Neubau'!$E$30*'Eingabeblatt Neubau'!$E$34),0),0))))</f>
        <v>0</v>
      </c>
      <c r="AG36" s="87">
        <f>IF('Eingabeblatt Neubau'!$E$36=10,IF(AND(AG12&gt;=3,AG12&lt;=10),('Eingabeblatt Neubau'!$E$30*'Eingabeblatt Neubau'!$E$34),0),IF('Eingabeblatt Neubau'!$E$36=15,IF(AND(AG12&gt;=3,AG12&lt;=15),('Eingabeblatt Neubau'!$E$30*'Eingabeblatt Neubau'!$E$34),0),IF('Eingabeblatt Neubau'!$E$36=25,IF(AND(AG12&gt;=3,AG12&lt;=25),('Eingabeblatt Neubau'!$E$30*'Eingabeblatt Neubau'!$E$34),0),IF('Eingabeblatt Neubau'!$E$36=30,IF(AND(AG12&gt;=3,AG12&lt;=30),('Eingabeblatt Neubau'!$E$30*'Eingabeblatt Neubau'!$E$34),0),0))))</f>
        <v>0</v>
      </c>
      <c r="AH36" s="87">
        <f>IF('Eingabeblatt Neubau'!$E$36=10,IF(AND(AH12&gt;=3,AH12&lt;=10),('Eingabeblatt Neubau'!$E$30*'Eingabeblatt Neubau'!$E$34),0),IF('Eingabeblatt Neubau'!$E$36=15,IF(AND(AH12&gt;=3,AH12&lt;=15),('Eingabeblatt Neubau'!$E$30*'Eingabeblatt Neubau'!$E$34),0),IF('Eingabeblatt Neubau'!$E$36=25,IF(AND(AH12&gt;=3,AH12&lt;=25),('Eingabeblatt Neubau'!$E$30*'Eingabeblatt Neubau'!$E$34),0),IF('Eingabeblatt Neubau'!$E$36=30,IF(AND(AH12&gt;=3,AH12&lt;=30),('Eingabeblatt Neubau'!$E$30*'Eingabeblatt Neubau'!$E$34),0),0))))</f>
        <v>0</v>
      </c>
      <c r="AI36" s="87">
        <f>IF('Eingabeblatt Neubau'!$E$36=10,IF(AND(AI12&gt;=3,AI12&lt;=10),('Eingabeblatt Neubau'!$E$30*'Eingabeblatt Neubau'!$E$34),0),IF('Eingabeblatt Neubau'!$E$36=15,IF(AND(AI12&gt;=3,AI12&lt;=15),('Eingabeblatt Neubau'!$E$30*'Eingabeblatt Neubau'!$E$34),0),IF('Eingabeblatt Neubau'!$E$36=25,IF(AND(AI12&gt;=3,AI12&lt;=25),('Eingabeblatt Neubau'!$E$30*'Eingabeblatt Neubau'!$E$34),0),IF('Eingabeblatt Neubau'!$E$36=30,IF(AND(AI12&gt;=3,AI12&lt;=30),('Eingabeblatt Neubau'!$E$30*'Eingabeblatt Neubau'!$E$34),0),0))))</f>
        <v>0</v>
      </c>
      <c r="AJ36" s="87">
        <f>IF('Eingabeblatt Neubau'!$E$36=10,IF(AND(AJ12&gt;=3,AJ12&lt;=10),('Eingabeblatt Neubau'!$E$30*'Eingabeblatt Neubau'!$E$34),0),IF('Eingabeblatt Neubau'!$E$36=15,IF(AND(AJ12&gt;=3,AJ12&lt;=15),('Eingabeblatt Neubau'!$E$30*'Eingabeblatt Neubau'!$E$34),0),IF('Eingabeblatt Neubau'!$E$36=25,IF(AND(AJ12&gt;=3,AJ12&lt;=25),('Eingabeblatt Neubau'!$E$30*'Eingabeblatt Neubau'!$E$34),0),IF('Eingabeblatt Neubau'!$E$36=30,IF(AND(AJ12&gt;=3,AJ12&lt;=30),('Eingabeblatt Neubau'!$E$30*'Eingabeblatt Neubau'!$E$34),0),0))))</f>
        <v>0</v>
      </c>
      <c r="AK36" s="87">
        <f>IF('Eingabeblatt Neubau'!$E$36=10,IF(AND(AK12&gt;=3,AK12&lt;=10),('Eingabeblatt Neubau'!$E$30*'Eingabeblatt Neubau'!$E$34),0),IF('Eingabeblatt Neubau'!$E$36=15,IF(AND(AK12&gt;=3,AK12&lt;=15),('Eingabeblatt Neubau'!$E$30*'Eingabeblatt Neubau'!$E$34),0),IF('Eingabeblatt Neubau'!$E$36=25,IF(AND(AK12&gt;=3,AK12&lt;=25),('Eingabeblatt Neubau'!$E$30*'Eingabeblatt Neubau'!$E$34),0),IF('Eingabeblatt Neubau'!$E$36=30,IF(AND(AK12&gt;=3,AK12&lt;=30),('Eingabeblatt Neubau'!$E$30*'Eingabeblatt Neubau'!$E$34),0),0))))</f>
        <v>0</v>
      </c>
      <c r="AL36" s="87">
        <f>IF('Eingabeblatt Neubau'!$E$36=10,IF(AND(AL12&gt;=3,AL12&lt;=10),('Eingabeblatt Neubau'!$E$30*'Eingabeblatt Neubau'!$E$34),0),IF('Eingabeblatt Neubau'!$E$36=15,IF(AND(AL12&gt;=3,AL12&lt;=15),('Eingabeblatt Neubau'!$E$30*'Eingabeblatt Neubau'!$E$34),0),IF('Eingabeblatt Neubau'!$E$36=25,IF(AND(AL12&gt;=3,AL12&lt;=25),('Eingabeblatt Neubau'!$E$30*'Eingabeblatt Neubau'!$E$34),0),IF('Eingabeblatt Neubau'!$E$36=30,IF(AND(AL12&gt;=3,AL12&lt;=30),('Eingabeblatt Neubau'!$E$30*'Eingabeblatt Neubau'!$E$34),0),0))))</f>
        <v>0</v>
      </c>
      <c r="AM36" s="87">
        <f>IF('Eingabeblatt Neubau'!$E$36=10,IF(AND(AM12&gt;=3,AM12&lt;=10),('Eingabeblatt Neubau'!$E$30*'Eingabeblatt Neubau'!$E$34),0),IF('Eingabeblatt Neubau'!$E$36=15,IF(AND(AM12&gt;=3,AM12&lt;=15),('Eingabeblatt Neubau'!$E$30*'Eingabeblatt Neubau'!$E$34),0),IF('Eingabeblatt Neubau'!$E$36=25,IF(AND(AM12&gt;=3,AM12&lt;=25),('Eingabeblatt Neubau'!$E$30*'Eingabeblatt Neubau'!$E$34),0),IF('Eingabeblatt Neubau'!$E$36=30,IF(AND(AM12&gt;=3,AM12&lt;=30),('Eingabeblatt Neubau'!$E$30*'Eingabeblatt Neubau'!$E$34),0),0))))</f>
        <v>0</v>
      </c>
      <c r="AN36" s="87">
        <f>IF('Eingabeblatt Neubau'!$E$36=10,IF(AND(AN12&gt;=3,AN12&lt;=10),('Eingabeblatt Neubau'!$E$30*'Eingabeblatt Neubau'!$E$34),0),IF('Eingabeblatt Neubau'!$E$36=15,IF(AND(AN12&gt;=3,AN12&lt;=15),('Eingabeblatt Neubau'!$E$30*'Eingabeblatt Neubau'!$E$34),0),IF('Eingabeblatt Neubau'!$E$36=25,IF(AND(AN12&gt;=3,AN12&lt;=25),('Eingabeblatt Neubau'!$E$30*'Eingabeblatt Neubau'!$E$34),0),IF('Eingabeblatt Neubau'!$E$36=30,IF(AND(AN12&gt;=3,AN12&lt;=30),('Eingabeblatt Neubau'!$E$30*'Eingabeblatt Neubau'!$E$34),0),0))))</f>
        <v>0</v>
      </c>
      <c r="AO36" s="87">
        <f>IF('Eingabeblatt Neubau'!$E$36=10,IF(AND(AO12&gt;=3,AO12&lt;=10),('Eingabeblatt Neubau'!$E$30*'Eingabeblatt Neubau'!$E$34),0),IF('Eingabeblatt Neubau'!$E$36=15,IF(AND(AO12&gt;=3,AO12&lt;=15),('Eingabeblatt Neubau'!$E$30*'Eingabeblatt Neubau'!$E$34),0),IF('Eingabeblatt Neubau'!$E$36=25,IF(AND(AO12&gt;=3,AO12&lt;=25),('Eingabeblatt Neubau'!$E$30*'Eingabeblatt Neubau'!$E$34),0),IF('Eingabeblatt Neubau'!$E$36=30,IF(AND(AO12&gt;=3,AO12&lt;=30),('Eingabeblatt Neubau'!$E$30*'Eingabeblatt Neubau'!$E$34),0),0))))</f>
        <v>0</v>
      </c>
      <c r="AP36" s="87">
        <f>IF('Eingabeblatt Neubau'!$E$36=10,IF(AND(AP12&gt;=3,AP12&lt;=10),('Eingabeblatt Neubau'!$E$30*'Eingabeblatt Neubau'!$E$34),0),IF('Eingabeblatt Neubau'!$E$36=15,IF(AND(AP12&gt;=3,AP12&lt;=15),('Eingabeblatt Neubau'!$E$30*'Eingabeblatt Neubau'!$E$34),0),IF('Eingabeblatt Neubau'!$E$36=25,IF(AND(AP12&gt;=3,AP12&lt;=25),('Eingabeblatt Neubau'!$E$30*'Eingabeblatt Neubau'!$E$34),0),IF('Eingabeblatt Neubau'!$E$36=30,IF(AND(AP12&gt;=3,AP12&lt;=30),('Eingabeblatt Neubau'!$E$30*'Eingabeblatt Neubau'!$E$34),0),0))))</f>
        <v>0</v>
      </c>
      <c r="AQ36" s="87">
        <f>IF('Eingabeblatt Neubau'!$E$36=10,IF(AND(AQ12&gt;=3,AQ12&lt;=10),('Eingabeblatt Neubau'!$E$30*'Eingabeblatt Neubau'!$E$34),0),IF('Eingabeblatt Neubau'!$E$36=15,IF(AND(AQ12&gt;=3,AQ12&lt;=15),('Eingabeblatt Neubau'!$E$30*'Eingabeblatt Neubau'!$E$34),0),IF('Eingabeblatt Neubau'!$E$36=25,IF(AND(AQ12&gt;=3,AQ12&lt;=25),('Eingabeblatt Neubau'!$E$30*'Eingabeblatt Neubau'!$E$34),0),IF('Eingabeblatt Neubau'!$E$36=30,IF(AND(AQ12&gt;=3,AQ12&lt;=30),('Eingabeblatt Neubau'!$E$30*'Eingabeblatt Neubau'!$E$34),0),0))))</f>
        <v>0</v>
      </c>
    </row>
    <row r="37" spans="1:54" outlineLevel="1">
      <c r="A37" s="66"/>
      <c r="B37" s="67" t="s">
        <v>50</v>
      </c>
      <c r="C37" s="88">
        <f>-'Eingabeblatt Neubau'!F25</f>
        <v>0</v>
      </c>
      <c r="D37" s="83">
        <f>D34-D35+D36</f>
        <v>0</v>
      </c>
      <c r="E37" s="83" t="e">
        <f t="shared" ref="E37:F37" si="17">E34-E35+E36</f>
        <v>#VALUE!</v>
      </c>
      <c r="F37" s="83">
        <f t="shared" si="17"/>
        <v>0</v>
      </c>
      <c r="G37" s="83">
        <f t="shared" ref="G37" si="18">G34-G35+G36</f>
        <v>0</v>
      </c>
      <c r="H37" s="83" t="e">
        <f t="shared" ref="H37" si="19">H34-H35+H36</f>
        <v>#VALUE!</v>
      </c>
      <c r="I37" s="83">
        <f t="shared" ref="I37" si="20">I34-I35+I36</f>
        <v>0</v>
      </c>
      <c r="J37" s="83">
        <f t="shared" ref="J37" si="21">J34-J35+J36</f>
        <v>0</v>
      </c>
      <c r="K37" s="83" t="e">
        <f t="shared" ref="K37" si="22">K34-K35+K36</f>
        <v>#VALUE!</v>
      </c>
      <c r="L37" s="83">
        <f t="shared" ref="L37" si="23">L34-L35+L36</f>
        <v>0</v>
      </c>
      <c r="M37" s="83">
        <f t="shared" ref="M37" si="24">M34-M35+M36</f>
        <v>0</v>
      </c>
      <c r="N37" s="83" t="e">
        <f t="shared" ref="N37" si="25">N34-N35+N36</f>
        <v>#VALUE!</v>
      </c>
      <c r="O37" s="83">
        <f t="shared" ref="O37" si="26">O34-O35+O36</f>
        <v>0</v>
      </c>
      <c r="P37" s="83">
        <f t="shared" ref="P37" si="27">P34-P35+P36</f>
        <v>0</v>
      </c>
      <c r="Q37" s="83" t="e">
        <f t="shared" ref="Q37" si="28">Q34-Q35+Q36</f>
        <v>#VALUE!</v>
      </c>
      <c r="R37" s="83">
        <f t="shared" ref="R37" si="29">R34-R35+R36</f>
        <v>0</v>
      </c>
      <c r="S37" s="83">
        <f t="shared" ref="S37" si="30">S34-S35+S36</f>
        <v>0</v>
      </c>
      <c r="T37" s="83" t="e">
        <f t="shared" ref="T37" si="31">T34-T35+T36</f>
        <v>#VALUE!</v>
      </c>
      <c r="U37" s="83">
        <f t="shared" ref="U37" si="32">U34-U35+U36</f>
        <v>0</v>
      </c>
      <c r="V37" s="83">
        <f t="shared" ref="V37" si="33">V34-V35+V36</f>
        <v>0</v>
      </c>
      <c r="W37" s="83" t="e">
        <f t="shared" ref="W37" si="34">W34-W35+W36</f>
        <v>#VALUE!</v>
      </c>
      <c r="X37" s="83">
        <f t="shared" ref="X37" si="35">X34-X35+X36</f>
        <v>0</v>
      </c>
      <c r="Y37" s="83">
        <f t="shared" ref="Y37" si="36">Y34-Y35+Y36</f>
        <v>0</v>
      </c>
      <c r="Z37" s="83" t="e">
        <f t="shared" ref="Z37" si="37">Z34-Z35+Z36</f>
        <v>#VALUE!</v>
      </c>
      <c r="AA37" s="83">
        <f t="shared" ref="AA37" si="38">AA34-AA35+AA36</f>
        <v>0</v>
      </c>
      <c r="AB37" s="83">
        <f t="shared" ref="AB37" si="39">AB34-AB35+AB36</f>
        <v>0</v>
      </c>
      <c r="AC37" s="83" t="e">
        <f t="shared" ref="AC37" si="40">AC34-AC35+AC36</f>
        <v>#VALUE!</v>
      </c>
      <c r="AD37" s="83">
        <f t="shared" ref="AD37" si="41">AD34-AD35+AD36</f>
        <v>0</v>
      </c>
      <c r="AE37" s="83">
        <f t="shared" ref="AE37" si="42">AE34-AE35+AE36</f>
        <v>0</v>
      </c>
      <c r="AF37" s="83" t="e">
        <f t="shared" ref="AF37" si="43">AF34-AF35+AF36</f>
        <v>#VALUE!</v>
      </c>
      <c r="AG37" s="83">
        <f t="shared" ref="AG37" si="44">AG34-AG35+AG36</f>
        <v>0</v>
      </c>
      <c r="AH37" s="83">
        <f t="shared" ref="AH37" si="45">AH34-AH35+AH36</f>
        <v>0</v>
      </c>
      <c r="AI37" s="83" t="e">
        <f t="shared" ref="AI37" si="46">AI34-AI35+AI36</f>
        <v>#VALUE!</v>
      </c>
      <c r="AJ37" s="83">
        <f t="shared" ref="AJ37" si="47">AJ34-AJ35+AJ36</f>
        <v>0</v>
      </c>
      <c r="AK37" s="83">
        <f t="shared" ref="AK37" si="48">AK34-AK35+AK36</f>
        <v>0</v>
      </c>
      <c r="AL37" s="83" t="e">
        <f t="shared" ref="AL37" si="49">AL34-AL35+AL36</f>
        <v>#VALUE!</v>
      </c>
      <c r="AM37" s="83">
        <f t="shared" ref="AM37" si="50">AM34-AM35+AM36</f>
        <v>0</v>
      </c>
      <c r="AN37" s="83">
        <f t="shared" ref="AN37" si="51">AN34-AN35+AN36</f>
        <v>0</v>
      </c>
      <c r="AO37" s="83" t="e">
        <f t="shared" ref="AO37" si="52">AO34-AO35+AO36</f>
        <v>#VALUE!</v>
      </c>
      <c r="AP37" s="83">
        <f t="shared" ref="AP37" si="53">AP34-AP35+AP36</f>
        <v>0</v>
      </c>
      <c r="AQ37" s="83">
        <f t="shared" ref="AQ37" si="54">AQ34-AQ35+AQ36</f>
        <v>0</v>
      </c>
    </row>
    <row r="38" spans="1:54" outlineLevel="1">
      <c r="A38" s="66"/>
      <c r="B38" s="67" t="s">
        <v>51</v>
      </c>
      <c r="C38" s="84"/>
      <c r="D38" s="87">
        <v>0</v>
      </c>
      <c r="E38" s="87">
        <f>IF(D40&lt;0,D40*E74,D40*E73)</f>
        <v>0</v>
      </c>
      <c r="F38" s="87" t="e">
        <f t="shared" ref="F38:AQ38" si="55">IF(E40&lt;0,E40*F74,E40*F73)</f>
        <v>#VALUE!</v>
      </c>
      <c r="G38" s="87" t="e">
        <f t="shared" si="55"/>
        <v>#VALUE!</v>
      </c>
      <c r="H38" s="87" t="e">
        <f t="shared" si="55"/>
        <v>#VALUE!</v>
      </c>
      <c r="I38" s="87" t="e">
        <f t="shared" si="55"/>
        <v>#VALUE!</v>
      </c>
      <c r="J38" s="87" t="e">
        <f t="shared" si="55"/>
        <v>#VALUE!</v>
      </c>
      <c r="K38" s="87" t="e">
        <f t="shared" si="55"/>
        <v>#VALUE!</v>
      </c>
      <c r="L38" s="87" t="e">
        <f t="shared" si="55"/>
        <v>#VALUE!</v>
      </c>
      <c r="M38" s="87" t="e">
        <f t="shared" si="55"/>
        <v>#VALUE!</v>
      </c>
      <c r="N38" s="87" t="e">
        <f t="shared" si="55"/>
        <v>#VALUE!</v>
      </c>
      <c r="O38" s="87" t="e">
        <f t="shared" si="55"/>
        <v>#VALUE!</v>
      </c>
      <c r="P38" s="87" t="e">
        <f t="shared" si="55"/>
        <v>#VALUE!</v>
      </c>
      <c r="Q38" s="87" t="e">
        <f t="shared" si="55"/>
        <v>#VALUE!</v>
      </c>
      <c r="R38" s="87" t="e">
        <f t="shared" si="55"/>
        <v>#VALUE!</v>
      </c>
      <c r="S38" s="87" t="e">
        <f t="shared" si="55"/>
        <v>#VALUE!</v>
      </c>
      <c r="T38" s="87" t="e">
        <f t="shared" si="55"/>
        <v>#VALUE!</v>
      </c>
      <c r="U38" s="87" t="e">
        <f t="shared" si="55"/>
        <v>#VALUE!</v>
      </c>
      <c r="V38" s="87" t="e">
        <f t="shared" si="55"/>
        <v>#VALUE!</v>
      </c>
      <c r="W38" s="87" t="e">
        <f t="shared" si="55"/>
        <v>#VALUE!</v>
      </c>
      <c r="X38" s="87" t="e">
        <f t="shared" si="55"/>
        <v>#VALUE!</v>
      </c>
      <c r="Y38" s="87" t="e">
        <f t="shared" si="55"/>
        <v>#VALUE!</v>
      </c>
      <c r="Z38" s="87" t="e">
        <f t="shared" si="55"/>
        <v>#VALUE!</v>
      </c>
      <c r="AA38" s="87" t="e">
        <f t="shared" si="55"/>
        <v>#VALUE!</v>
      </c>
      <c r="AB38" s="87" t="e">
        <f t="shared" si="55"/>
        <v>#VALUE!</v>
      </c>
      <c r="AC38" s="87" t="e">
        <f t="shared" si="55"/>
        <v>#VALUE!</v>
      </c>
      <c r="AD38" s="87" t="e">
        <f t="shared" si="55"/>
        <v>#VALUE!</v>
      </c>
      <c r="AE38" s="87" t="e">
        <f t="shared" si="55"/>
        <v>#VALUE!</v>
      </c>
      <c r="AF38" s="87" t="e">
        <f t="shared" si="55"/>
        <v>#VALUE!</v>
      </c>
      <c r="AG38" s="87" t="e">
        <f t="shared" si="55"/>
        <v>#VALUE!</v>
      </c>
      <c r="AH38" s="87" t="e">
        <f t="shared" si="55"/>
        <v>#VALUE!</v>
      </c>
      <c r="AI38" s="87" t="e">
        <f t="shared" si="55"/>
        <v>#VALUE!</v>
      </c>
      <c r="AJ38" s="87" t="e">
        <f t="shared" si="55"/>
        <v>#VALUE!</v>
      </c>
      <c r="AK38" s="87" t="e">
        <f t="shared" si="55"/>
        <v>#VALUE!</v>
      </c>
      <c r="AL38" s="87" t="e">
        <f t="shared" si="55"/>
        <v>#VALUE!</v>
      </c>
      <c r="AM38" s="87" t="e">
        <f t="shared" si="55"/>
        <v>#VALUE!</v>
      </c>
      <c r="AN38" s="87" t="e">
        <f t="shared" si="55"/>
        <v>#VALUE!</v>
      </c>
      <c r="AO38" s="87" t="e">
        <f t="shared" si="55"/>
        <v>#VALUE!</v>
      </c>
      <c r="AP38" s="87" t="e">
        <f t="shared" si="55"/>
        <v>#VALUE!</v>
      </c>
      <c r="AQ38" s="87" t="e">
        <f t="shared" si="55"/>
        <v>#VALUE!</v>
      </c>
    </row>
    <row r="39" spans="1:54" outlineLevel="1">
      <c r="A39" s="66"/>
      <c r="B39" s="80" t="s">
        <v>52</v>
      </c>
      <c r="C39" s="83">
        <f>-'Eingabeblatt Neubau'!F25</f>
        <v>0</v>
      </c>
      <c r="D39" s="83">
        <f>D37+D38</f>
        <v>0</v>
      </c>
      <c r="E39" s="83" t="e">
        <f t="shared" ref="E39:AQ39" si="56">E37+E38</f>
        <v>#VALUE!</v>
      </c>
      <c r="F39" s="83" t="e">
        <f t="shared" si="56"/>
        <v>#VALUE!</v>
      </c>
      <c r="G39" s="83" t="e">
        <f t="shared" si="56"/>
        <v>#VALUE!</v>
      </c>
      <c r="H39" s="83" t="e">
        <f t="shared" si="56"/>
        <v>#VALUE!</v>
      </c>
      <c r="I39" s="83" t="e">
        <f t="shared" si="56"/>
        <v>#VALUE!</v>
      </c>
      <c r="J39" s="83" t="e">
        <f t="shared" si="56"/>
        <v>#VALUE!</v>
      </c>
      <c r="K39" s="83" t="e">
        <f t="shared" si="56"/>
        <v>#VALUE!</v>
      </c>
      <c r="L39" s="83" t="e">
        <f t="shared" si="56"/>
        <v>#VALUE!</v>
      </c>
      <c r="M39" s="83" t="e">
        <f t="shared" si="56"/>
        <v>#VALUE!</v>
      </c>
      <c r="N39" s="83" t="e">
        <f t="shared" si="56"/>
        <v>#VALUE!</v>
      </c>
      <c r="O39" s="83" t="e">
        <f t="shared" si="56"/>
        <v>#VALUE!</v>
      </c>
      <c r="P39" s="83" t="e">
        <f t="shared" si="56"/>
        <v>#VALUE!</v>
      </c>
      <c r="Q39" s="83" t="e">
        <f t="shared" si="56"/>
        <v>#VALUE!</v>
      </c>
      <c r="R39" s="83" t="e">
        <f t="shared" si="56"/>
        <v>#VALUE!</v>
      </c>
      <c r="S39" s="83" t="e">
        <f t="shared" si="56"/>
        <v>#VALUE!</v>
      </c>
      <c r="T39" s="83" t="e">
        <f t="shared" si="56"/>
        <v>#VALUE!</v>
      </c>
      <c r="U39" s="83" t="e">
        <f t="shared" si="56"/>
        <v>#VALUE!</v>
      </c>
      <c r="V39" s="83" t="e">
        <f t="shared" si="56"/>
        <v>#VALUE!</v>
      </c>
      <c r="W39" s="83" t="e">
        <f t="shared" si="56"/>
        <v>#VALUE!</v>
      </c>
      <c r="X39" s="83" t="e">
        <f t="shared" si="56"/>
        <v>#VALUE!</v>
      </c>
      <c r="Y39" s="83" t="e">
        <f t="shared" si="56"/>
        <v>#VALUE!</v>
      </c>
      <c r="Z39" s="83" t="e">
        <f t="shared" si="56"/>
        <v>#VALUE!</v>
      </c>
      <c r="AA39" s="83" t="e">
        <f t="shared" si="56"/>
        <v>#VALUE!</v>
      </c>
      <c r="AB39" s="83" t="e">
        <f t="shared" si="56"/>
        <v>#VALUE!</v>
      </c>
      <c r="AC39" s="83" t="e">
        <f t="shared" si="56"/>
        <v>#VALUE!</v>
      </c>
      <c r="AD39" s="83" t="e">
        <f t="shared" si="56"/>
        <v>#VALUE!</v>
      </c>
      <c r="AE39" s="83" t="e">
        <f t="shared" si="56"/>
        <v>#VALUE!</v>
      </c>
      <c r="AF39" s="83" t="e">
        <f t="shared" si="56"/>
        <v>#VALUE!</v>
      </c>
      <c r="AG39" s="83" t="e">
        <f t="shared" si="56"/>
        <v>#VALUE!</v>
      </c>
      <c r="AH39" s="83" t="e">
        <f t="shared" si="56"/>
        <v>#VALUE!</v>
      </c>
      <c r="AI39" s="83" t="e">
        <f t="shared" si="56"/>
        <v>#VALUE!</v>
      </c>
      <c r="AJ39" s="83" t="e">
        <f t="shared" si="56"/>
        <v>#VALUE!</v>
      </c>
      <c r="AK39" s="83" t="e">
        <f t="shared" si="56"/>
        <v>#VALUE!</v>
      </c>
      <c r="AL39" s="83" t="e">
        <f t="shared" si="56"/>
        <v>#VALUE!</v>
      </c>
      <c r="AM39" s="83" t="e">
        <f t="shared" si="56"/>
        <v>#VALUE!</v>
      </c>
      <c r="AN39" s="83" t="e">
        <f t="shared" si="56"/>
        <v>#VALUE!</v>
      </c>
      <c r="AO39" s="83" t="e">
        <f t="shared" si="56"/>
        <v>#VALUE!</v>
      </c>
      <c r="AP39" s="83" t="e">
        <f t="shared" si="56"/>
        <v>#VALUE!</v>
      </c>
      <c r="AQ39" s="83" t="e">
        <f t="shared" si="56"/>
        <v>#VALUE!</v>
      </c>
    </row>
    <row r="40" spans="1:54" ht="25.5" outlineLevel="1">
      <c r="A40" s="66"/>
      <c r="B40" s="80" t="s">
        <v>53</v>
      </c>
      <c r="C40" s="81"/>
      <c r="D40" s="89">
        <f>D37+D38</f>
        <v>0</v>
      </c>
      <c r="E40" s="89" t="e">
        <f>E37+E38+D40</f>
        <v>#VALUE!</v>
      </c>
      <c r="F40" s="89" t="e">
        <f t="shared" ref="F40:AQ40" si="57">F37+F38+E40</f>
        <v>#VALUE!</v>
      </c>
      <c r="G40" s="89" t="e">
        <f t="shared" si="57"/>
        <v>#VALUE!</v>
      </c>
      <c r="H40" s="89" t="e">
        <f t="shared" si="57"/>
        <v>#VALUE!</v>
      </c>
      <c r="I40" s="89" t="e">
        <f t="shared" si="57"/>
        <v>#VALUE!</v>
      </c>
      <c r="J40" s="89" t="e">
        <f t="shared" si="57"/>
        <v>#VALUE!</v>
      </c>
      <c r="K40" s="89" t="e">
        <f t="shared" si="57"/>
        <v>#VALUE!</v>
      </c>
      <c r="L40" s="89" t="e">
        <f t="shared" si="57"/>
        <v>#VALUE!</v>
      </c>
      <c r="M40" s="89" t="e">
        <f t="shared" si="57"/>
        <v>#VALUE!</v>
      </c>
      <c r="N40" s="89" t="e">
        <f t="shared" si="57"/>
        <v>#VALUE!</v>
      </c>
      <c r="O40" s="89" t="e">
        <f t="shared" si="57"/>
        <v>#VALUE!</v>
      </c>
      <c r="P40" s="89" t="e">
        <f t="shared" si="57"/>
        <v>#VALUE!</v>
      </c>
      <c r="Q40" s="89" t="e">
        <f t="shared" si="57"/>
        <v>#VALUE!</v>
      </c>
      <c r="R40" s="89" t="e">
        <f t="shared" si="57"/>
        <v>#VALUE!</v>
      </c>
      <c r="S40" s="89" t="e">
        <f t="shared" si="57"/>
        <v>#VALUE!</v>
      </c>
      <c r="T40" s="89" t="e">
        <f t="shared" si="57"/>
        <v>#VALUE!</v>
      </c>
      <c r="U40" s="89" t="e">
        <f t="shared" si="57"/>
        <v>#VALUE!</v>
      </c>
      <c r="V40" s="89" t="e">
        <f t="shared" si="57"/>
        <v>#VALUE!</v>
      </c>
      <c r="W40" s="89" t="e">
        <f t="shared" si="57"/>
        <v>#VALUE!</v>
      </c>
      <c r="X40" s="89" t="e">
        <f t="shared" si="57"/>
        <v>#VALUE!</v>
      </c>
      <c r="Y40" s="89" t="e">
        <f t="shared" si="57"/>
        <v>#VALUE!</v>
      </c>
      <c r="Z40" s="89" t="e">
        <f t="shared" si="57"/>
        <v>#VALUE!</v>
      </c>
      <c r="AA40" s="89" t="e">
        <f t="shared" si="57"/>
        <v>#VALUE!</v>
      </c>
      <c r="AB40" s="89" t="e">
        <f t="shared" si="57"/>
        <v>#VALUE!</v>
      </c>
      <c r="AC40" s="89" t="e">
        <f t="shared" si="57"/>
        <v>#VALUE!</v>
      </c>
      <c r="AD40" s="89" t="e">
        <f t="shared" si="57"/>
        <v>#VALUE!</v>
      </c>
      <c r="AE40" s="89" t="e">
        <f t="shared" si="57"/>
        <v>#VALUE!</v>
      </c>
      <c r="AF40" s="89" t="e">
        <f t="shared" si="57"/>
        <v>#VALUE!</v>
      </c>
      <c r="AG40" s="89" t="e">
        <f t="shared" si="57"/>
        <v>#VALUE!</v>
      </c>
      <c r="AH40" s="89" t="e">
        <f t="shared" si="57"/>
        <v>#VALUE!</v>
      </c>
      <c r="AI40" s="89" t="e">
        <f t="shared" si="57"/>
        <v>#VALUE!</v>
      </c>
      <c r="AJ40" s="89" t="e">
        <f t="shared" si="57"/>
        <v>#VALUE!</v>
      </c>
      <c r="AK40" s="89" t="e">
        <f t="shared" si="57"/>
        <v>#VALUE!</v>
      </c>
      <c r="AL40" s="89" t="e">
        <f t="shared" si="57"/>
        <v>#VALUE!</v>
      </c>
      <c r="AM40" s="89" t="e">
        <f t="shared" si="57"/>
        <v>#VALUE!</v>
      </c>
      <c r="AN40" s="89" t="e">
        <f t="shared" si="57"/>
        <v>#VALUE!</v>
      </c>
      <c r="AO40" s="89" t="e">
        <f t="shared" si="57"/>
        <v>#VALUE!</v>
      </c>
      <c r="AP40" s="89" t="e">
        <f t="shared" si="57"/>
        <v>#VALUE!</v>
      </c>
      <c r="AQ40" s="89" t="e">
        <f t="shared" si="57"/>
        <v>#VALUE!</v>
      </c>
    </row>
    <row r="41" spans="1:54" outlineLevel="1">
      <c r="A41" s="66"/>
      <c r="B41" s="67" t="s">
        <v>54</v>
      </c>
      <c r="C41" s="84"/>
      <c r="D41" s="83">
        <f t="shared" ref="D41:AQ41" si="58">D46</f>
        <v>0</v>
      </c>
      <c r="E41" s="83">
        <f t="shared" si="58"/>
        <v>0</v>
      </c>
      <c r="F41" s="83">
        <f t="shared" si="58"/>
        <v>0</v>
      </c>
      <c r="G41" s="83">
        <f t="shared" si="58"/>
        <v>0</v>
      </c>
      <c r="H41" s="83">
        <f t="shared" si="58"/>
        <v>0</v>
      </c>
      <c r="I41" s="83">
        <f t="shared" si="58"/>
        <v>0</v>
      </c>
      <c r="J41" s="83">
        <f t="shared" si="58"/>
        <v>0</v>
      </c>
      <c r="K41" s="83">
        <f t="shared" si="58"/>
        <v>0</v>
      </c>
      <c r="L41" s="83">
        <f t="shared" si="58"/>
        <v>0</v>
      </c>
      <c r="M41" s="83">
        <f t="shared" si="58"/>
        <v>0</v>
      </c>
      <c r="N41" s="83">
        <f t="shared" si="58"/>
        <v>0</v>
      </c>
      <c r="O41" s="83">
        <f t="shared" si="58"/>
        <v>0</v>
      </c>
      <c r="P41" s="83">
        <f t="shared" si="58"/>
        <v>0</v>
      </c>
      <c r="Q41" s="83">
        <f t="shared" si="58"/>
        <v>0</v>
      </c>
      <c r="R41" s="83">
        <f t="shared" si="58"/>
        <v>0</v>
      </c>
      <c r="S41" s="83">
        <f t="shared" si="58"/>
        <v>0</v>
      </c>
      <c r="T41" s="83">
        <f t="shared" si="58"/>
        <v>0</v>
      </c>
      <c r="U41" s="83">
        <f t="shared" si="58"/>
        <v>0</v>
      </c>
      <c r="V41" s="83">
        <f t="shared" si="58"/>
        <v>0</v>
      </c>
      <c r="W41" s="83">
        <f t="shared" si="58"/>
        <v>0</v>
      </c>
      <c r="X41" s="83">
        <f t="shared" si="58"/>
        <v>0</v>
      </c>
      <c r="Y41" s="83">
        <f t="shared" si="58"/>
        <v>0</v>
      </c>
      <c r="Z41" s="83">
        <f t="shared" si="58"/>
        <v>0</v>
      </c>
      <c r="AA41" s="83">
        <f t="shared" si="58"/>
        <v>0</v>
      </c>
      <c r="AB41" s="83">
        <f t="shared" si="58"/>
        <v>0</v>
      </c>
      <c r="AC41" s="83">
        <f t="shared" si="58"/>
        <v>0</v>
      </c>
      <c r="AD41" s="83">
        <f t="shared" si="58"/>
        <v>0</v>
      </c>
      <c r="AE41" s="83">
        <f t="shared" si="58"/>
        <v>0</v>
      </c>
      <c r="AF41" s="83">
        <f t="shared" si="58"/>
        <v>0</v>
      </c>
      <c r="AG41" s="83">
        <f t="shared" si="58"/>
        <v>0</v>
      </c>
      <c r="AH41" s="83">
        <f t="shared" si="58"/>
        <v>0</v>
      </c>
      <c r="AI41" s="83">
        <f t="shared" si="58"/>
        <v>0</v>
      </c>
      <c r="AJ41" s="83">
        <f t="shared" si="58"/>
        <v>0</v>
      </c>
      <c r="AK41" s="83">
        <f t="shared" si="58"/>
        <v>0</v>
      </c>
      <c r="AL41" s="83">
        <f t="shared" si="58"/>
        <v>0</v>
      </c>
      <c r="AM41" s="83">
        <f t="shared" si="58"/>
        <v>0</v>
      </c>
      <c r="AN41" s="83">
        <f t="shared" si="58"/>
        <v>0</v>
      </c>
      <c r="AO41" s="83">
        <f t="shared" si="58"/>
        <v>0</v>
      </c>
      <c r="AP41" s="83">
        <f t="shared" si="58"/>
        <v>0</v>
      </c>
      <c r="AQ41" s="83">
        <f t="shared" si="58"/>
        <v>0</v>
      </c>
    </row>
    <row r="42" spans="1:54" outlineLevel="1">
      <c r="A42" s="66"/>
      <c r="B42" s="73" t="s">
        <v>73</v>
      </c>
      <c r="C42" s="84"/>
      <c r="D42" s="83">
        <f t="shared" ref="D42:AQ42" si="59">D22*$J$6</f>
        <v>0</v>
      </c>
      <c r="E42" s="83">
        <f t="shared" si="59"/>
        <v>0</v>
      </c>
      <c r="F42" s="83">
        <f t="shared" si="59"/>
        <v>0</v>
      </c>
      <c r="G42" s="83">
        <f t="shared" si="59"/>
        <v>0</v>
      </c>
      <c r="H42" s="83">
        <f t="shared" si="59"/>
        <v>0</v>
      </c>
      <c r="I42" s="83">
        <f t="shared" si="59"/>
        <v>0</v>
      </c>
      <c r="J42" s="83">
        <f t="shared" si="59"/>
        <v>0</v>
      </c>
      <c r="K42" s="83">
        <f t="shared" si="59"/>
        <v>0</v>
      </c>
      <c r="L42" s="83">
        <f t="shared" si="59"/>
        <v>0</v>
      </c>
      <c r="M42" s="83">
        <f t="shared" si="59"/>
        <v>0</v>
      </c>
      <c r="N42" s="83">
        <f t="shared" si="59"/>
        <v>0</v>
      </c>
      <c r="O42" s="83">
        <f t="shared" si="59"/>
        <v>0</v>
      </c>
      <c r="P42" s="83">
        <f t="shared" si="59"/>
        <v>0</v>
      </c>
      <c r="Q42" s="83">
        <f t="shared" si="59"/>
        <v>0</v>
      </c>
      <c r="R42" s="83">
        <f t="shared" si="59"/>
        <v>0</v>
      </c>
      <c r="S42" s="83">
        <f t="shared" si="59"/>
        <v>0</v>
      </c>
      <c r="T42" s="83">
        <f t="shared" si="59"/>
        <v>0</v>
      </c>
      <c r="U42" s="83">
        <f t="shared" si="59"/>
        <v>0</v>
      </c>
      <c r="V42" s="83">
        <f t="shared" si="59"/>
        <v>0</v>
      </c>
      <c r="W42" s="83">
        <f t="shared" si="59"/>
        <v>0</v>
      </c>
      <c r="X42" s="83">
        <f t="shared" si="59"/>
        <v>0</v>
      </c>
      <c r="Y42" s="83">
        <f t="shared" si="59"/>
        <v>0</v>
      </c>
      <c r="Z42" s="83">
        <f t="shared" si="59"/>
        <v>0</v>
      </c>
      <c r="AA42" s="83">
        <f t="shared" si="59"/>
        <v>0</v>
      </c>
      <c r="AB42" s="83">
        <f t="shared" si="59"/>
        <v>0</v>
      </c>
      <c r="AC42" s="83">
        <f t="shared" si="59"/>
        <v>0</v>
      </c>
      <c r="AD42" s="83">
        <f t="shared" si="59"/>
        <v>0</v>
      </c>
      <c r="AE42" s="83">
        <f t="shared" si="59"/>
        <v>0</v>
      </c>
      <c r="AF42" s="83">
        <f t="shared" si="59"/>
        <v>0</v>
      </c>
      <c r="AG42" s="83">
        <f t="shared" si="59"/>
        <v>0</v>
      </c>
      <c r="AH42" s="83">
        <f t="shared" si="59"/>
        <v>0</v>
      </c>
      <c r="AI42" s="83">
        <f t="shared" si="59"/>
        <v>0</v>
      </c>
      <c r="AJ42" s="83">
        <f t="shared" si="59"/>
        <v>0</v>
      </c>
      <c r="AK42" s="83">
        <f t="shared" si="59"/>
        <v>0</v>
      </c>
      <c r="AL42" s="83">
        <f t="shared" si="59"/>
        <v>0</v>
      </c>
      <c r="AM42" s="83">
        <f t="shared" si="59"/>
        <v>0</v>
      </c>
      <c r="AN42" s="83">
        <f t="shared" si="59"/>
        <v>0</v>
      </c>
      <c r="AO42" s="83">
        <f t="shared" si="59"/>
        <v>0</v>
      </c>
      <c r="AP42" s="83">
        <f t="shared" si="59"/>
        <v>0</v>
      </c>
      <c r="AQ42" s="83">
        <f t="shared" si="59"/>
        <v>0</v>
      </c>
    </row>
    <row r="43" spans="1:54" s="94" customFormat="1" ht="13.5" thickBot="1">
      <c r="A43" s="90"/>
      <c r="B43" s="91" t="s">
        <v>55</v>
      </c>
      <c r="C43" s="92"/>
      <c r="D43" s="93"/>
      <c r="E43" s="93"/>
      <c r="F43" s="93"/>
      <c r="G43" s="93"/>
      <c r="H43" s="93"/>
      <c r="I43" s="93"/>
      <c r="J43" s="93"/>
      <c r="K43" s="93"/>
      <c r="L43" s="93"/>
      <c r="M43" s="93"/>
      <c r="N43" s="93"/>
      <c r="O43" s="93"/>
      <c r="P43" s="93"/>
      <c r="Q43" s="93"/>
      <c r="R43" s="93" t="e">
        <f>R40-R41+R42</f>
        <v>#VALUE!</v>
      </c>
      <c r="S43" s="93" t="e">
        <f t="shared" ref="S43:AP43" si="60">S40-S41+S42</f>
        <v>#VALUE!</v>
      </c>
      <c r="T43" s="93" t="e">
        <f t="shared" si="60"/>
        <v>#VALUE!</v>
      </c>
      <c r="U43" s="93" t="e">
        <f t="shared" si="60"/>
        <v>#VALUE!</v>
      </c>
      <c r="V43" s="93" t="e">
        <f t="shared" si="60"/>
        <v>#VALUE!</v>
      </c>
      <c r="W43" s="93" t="e">
        <f t="shared" si="60"/>
        <v>#VALUE!</v>
      </c>
      <c r="X43" s="93" t="e">
        <f t="shared" si="60"/>
        <v>#VALUE!</v>
      </c>
      <c r="Y43" s="93" t="e">
        <f t="shared" si="60"/>
        <v>#VALUE!</v>
      </c>
      <c r="Z43" s="93" t="e">
        <f t="shared" si="60"/>
        <v>#VALUE!</v>
      </c>
      <c r="AA43" s="93" t="e">
        <f t="shared" si="60"/>
        <v>#VALUE!</v>
      </c>
      <c r="AB43" s="93" t="e">
        <f t="shared" si="60"/>
        <v>#VALUE!</v>
      </c>
      <c r="AC43" s="93" t="e">
        <f t="shared" si="60"/>
        <v>#VALUE!</v>
      </c>
      <c r="AD43" s="93" t="e">
        <f t="shared" si="60"/>
        <v>#VALUE!</v>
      </c>
      <c r="AE43" s="93" t="e">
        <f t="shared" si="60"/>
        <v>#VALUE!</v>
      </c>
      <c r="AF43" s="93" t="e">
        <f t="shared" si="60"/>
        <v>#VALUE!</v>
      </c>
      <c r="AG43" s="93" t="e">
        <f t="shared" si="60"/>
        <v>#VALUE!</v>
      </c>
      <c r="AH43" s="93" t="e">
        <f t="shared" si="60"/>
        <v>#VALUE!</v>
      </c>
      <c r="AI43" s="93" t="e">
        <f t="shared" si="60"/>
        <v>#VALUE!</v>
      </c>
      <c r="AJ43" s="93" t="e">
        <f t="shared" si="60"/>
        <v>#VALUE!</v>
      </c>
      <c r="AK43" s="93" t="e">
        <f t="shared" si="60"/>
        <v>#VALUE!</v>
      </c>
      <c r="AL43" s="93" t="e">
        <f t="shared" si="60"/>
        <v>#VALUE!</v>
      </c>
      <c r="AM43" s="93" t="e">
        <f t="shared" si="60"/>
        <v>#VALUE!</v>
      </c>
      <c r="AN43" s="93" t="e">
        <f t="shared" si="60"/>
        <v>#VALUE!</v>
      </c>
      <c r="AO43" s="93" t="e">
        <f t="shared" si="60"/>
        <v>#VALUE!</v>
      </c>
      <c r="AP43" s="93" t="e">
        <f t="shared" si="60"/>
        <v>#VALUE!</v>
      </c>
      <c r="AQ43" s="93" t="e">
        <f>AQ40-AQ41+AQ42</f>
        <v>#VALUE!</v>
      </c>
    </row>
    <row r="44" spans="1:54" s="94" customFormat="1">
      <c r="A44" s="90"/>
      <c r="B44" s="95"/>
      <c r="C44" s="96"/>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row>
    <row r="45" spans="1:54" s="94" customFormat="1" ht="13.5" thickBot="1">
      <c r="A45" s="98"/>
      <c r="B45" s="95"/>
      <c r="C45" s="9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9"/>
      <c r="AJ45" s="25"/>
      <c r="AK45" s="25"/>
      <c r="AL45" s="25"/>
      <c r="AM45" s="25"/>
      <c r="AN45" s="25"/>
      <c r="AO45" s="25"/>
      <c r="AP45" s="25"/>
      <c r="AQ45" s="25"/>
      <c r="AR45" s="25"/>
      <c r="AS45" s="25"/>
      <c r="AT45" s="25"/>
      <c r="AU45" s="25"/>
      <c r="AV45" s="25"/>
      <c r="AW45" s="25"/>
      <c r="AX45" s="25"/>
      <c r="AY45" s="25"/>
      <c r="AZ45" s="25"/>
      <c r="BA45" s="25"/>
      <c r="BB45" s="25"/>
    </row>
    <row r="46" spans="1:54" s="24" customFormat="1" ht="15.75">
      <c r="A46" s="100"/>
      <c r="B46" s="101" t="s">
        <v>56</v>
      </c>
      <c r="C46" s="102">
        <f>F7</f>
        <v>0</v>
      </c>
      <c r="D46" s="103">
        <f>C46-D50-D57-D64</f>
        <v>0</v>
      </c>
      <c r="E46" s="103">
        <f t="shared" ref="E46:AQ46" si="61">IF((D46-E50-E57-E64)&lt;0,0,(D46-E50-E57-E64))</f>
        <v>0</v>
      </c>
      <c r="F46" s="103">
        <f t="shared" si="61"/>
        <v>0</v>
      </c>
      <c r="G46" s="103">
        <f t="shared" si="61"/>
        <v>0</v>
      </c>
      <c r="H46" s="103">
        <f t="shared" si="61"/>
        <v>0</v>
      </c>
      <c r="I46" s="103">
        <f t="shared" si="61"/>
        <v>0</v>
      </c>
      <c r="J46" s="103">
        <f t="shared" si="61"/>
        <v>0</v>
      </c>
      <c r="K46" s="103">
        <f t="shared" si="61"/>
        <v>0</v>
      </c>
      <c r="L46" s="103">
        <f t="shared" si="61"/>
        <v>0</v>
      </c>
      <c r="M46" s="103">
        <f t="shared" si="61"/>
        <v>0</v>
      </c>
      <c r="N46" s="103">
        <f t="shared" si="61"/>
        <v>0</v>
      </c>
      <c r="O46" s="103">
        <f t="shared" si="61"/>
        <v>0</v>
      </c>
      <c r="P46" s="103">
        <f t="shared" si="61"/>
        <v>0</v>
      </c>
      <c r="Q46" s="103">
        <f t="shared" si="61"/>
        <v>0</v>
      </c>
      <c r="R46" s="103">
        <f t="shared" si="61"/>
        <v>0</v>
      </c>
      <c r="S46" s="103">
        <f t="shared" si="61"/>
        <v>0</v>
      </c>
      <c r="T46" s="103">
        <f t="shared" si="61"/>
        <v>0</v>
      </c>
      <c r="U46" s="103">
        <f t="shared" si="61"/>
        <v>0</v>
      </c>
      <c r="V46" s="103">
        <f t="shared" si="61"/>
        <v>0</v>
      </c>
      <c r="W46" s="103">
        <f t="shared" si="61"/>
        <v>0</v>
      </c>
      <c r="X46" s="103">
        <f t="shared" si="61"/>
        <v>0</v>
      </c>
      <c r="Y46" s="103">
        <f t="shared" si="61"/>
        <v>0</v>
      </c>
      <c r="Z46" s="103">
        <f t="shared" si="61"/>
        <v>0</v>
      </c>
      <c r="AA46" s="103">
        <f t="shared" si="61"/>
        <v>0</v>
      </c>
      <c r="AB46" s="103">
        <f t="shared" si="61"/>
        <v>0</v>
      </c>
      <c r="AC46" s="103">
        <f t="shared" si="61"/>
        <v>0</v>
      </c>
      <c r="AD46" s="103">
        <f t="shared" si="61"/>
        <v>0</v>
      </c>
      <c r="AE46" s="103">
        <f t="shared" si="61"/>
        <v>0</v>
      </c>
      <c r="AF46" s="103">
        <f t="shared" si="61"/>
        <v>0</v>
      </c>
      <c r="AG46" s="103">
        <f t="shared" si="61"/>
        <v>0</v>
      </c>
      <c r="AH46" s="103">
        <f t="shared" si="61"/>
        <v>0</v>
      </c>
      <c r="AI46" s="103">
        <f t="shared" si="61"/>
        <v>0</v>
      </c>
      <c r="AJ46" s="103">
        <f t="shared" si="61"/>
        <v>0</v>
      </c>
      <c r="AK46" s="103">
        <f t="shared" si="61"/>
        <v>0</v>
      </c>
      <c r="AL46" s="103">
        <f t="shared" si="61"/>
        <v>0</v>
      </c>
      <c r="AM46" s="103">
        <f t="shared" si="61"/>
        <v>0</v>
      </c>
      <c r="AN46" s="103">
        <f t="shared" si="61"/>
        <v>0</v>
      </c>
      <c r="AO46" s="103">
        <f t="shared" si="61"/>
        <v>0</v>
      </c>
      <c r="AP46" s="103">
        <f t="shared" si="61"/>
        <v>0</v>
      </c>
      <c r="AQ46" s="103">
        <f t="shared" si="61"/>
        <v>0</v>
      </c>
    </row>
    <row r="47" spans="1:54" s="24" customFormat="1" outlineLevel="1">
      <c r="A47" s="100"/>
      <c r="B47" s="104" t="s">
        <v>97</v>
      </c>
      <c r="C47" s="105">
        <f>IF('Eingabeblatt Neubau'!$E$32&gt;0,'Eingabeblatt Neubau'!$E$32,0)</f>
        <v>0</v>
      </c>
      <c r="D47" s="105">
        <f>IF(C47-D49&gt;0,IF('Eingabeblatt Neubau'!$E$39='Berechnung (Neubau)'!D12,C47-D49-'Eingabeblatt Neubau'!$E$38,C47-D49),0)</f>
        <v>0</v>
      </c>
      <c r="E47" s="105">
        <f>IF(D47-E49&gt;0,IF('Eingabeblatt Neubau'!$E$39='Berechnung (Neubau)'!E12,D47-E49-'Eingabeblatt Neubau'!$E$38,D47-E49),0)</f>
        <v>0</v>
      </c>
      <c r="F47" s="105">
        <f>IF(E47-F49&gt;0,IF('Eingabeblatt Neubau'!$E$39='Berechnung (Neubau)'!F12,E47-F49-'Eingabeblatt Neubau'!$E$38,E47-F49),0)</f>
        <v>0</v>
      </c>
      <c r="G47" s="105">
        <f>IF(F47-G49&gt;0,IF('Eingabeblatt Neubau'!$E$39='Berechnung (Neubau)'!G12,F47-G49-'Eingabeblatt Neubau'!$E$38,F47-G49),0)</f>
        <v>0</v>
      </c>
      <c r="H47" s="105">
        <f>IF(G47-H49&gt;0,IF('Eingabeblatt Neubau'!$E$39='Berechnung (Neubau)'!H12,G47-H49-'Eingabeblatt Neubau'!$E$38,G47-H49),0)</f>
        <v>0</v>
      </c>
      <c r="I47" s="105">
        <f>IF(H47-I49&gt;0,IF('Eingabeblatt Neubau'!$E$39='Berechnung (Neubau)'!I12,H47-I49-'Eingabeblatt Neubau'!$E$38,H47-I49),0)</f>
        <v>0</v>
      </c>
      <c r="J47" s="105">
        <f>IF(I47-J49&gt;0,IF('Eingabeblatt Neubau'!$E$39='Berechnung (Neubau)'!J12,I47-J49-'Eingabeblatt Neubau'!$E$38,I47-J49),0)</f>
        <v>0</v>
      </c>
      <c r="K47" s="105">
        <f>IF(J47-K49&gt;0,IF('Eingabeblatt Neubau'!$E$39='Berechnung (Neubau)'!K12,J47-K49-'Eingabeblatt Neubau'!$E$38,J47-K49),0)</f>
        <v>0</v>
      </c>
      <c r="L47" s="105">
        <f>IF(K47-L49&gt;0,IF('Eingabeblatt Neubau'!$E$39='Berechnung (Neubau)'!L12,K47-L49-'Eingabeblatt Neubau'!$E$38,K47-L49),0)</f>
        <v>0</v>
      </c>
      <c r="M47" s="105">
        <f>IF(L47-M49&gt;0,IF('Eingabeblatt Neubau'!$E$39='Berechnung (Neubau)'!M12,L47-M49-'Eingabeblatt Neubau'!$E$38,L47-M49),0)</f>
        <v>0</v>
      </c>
      <c r="N47" s="105">
        <f>IF(M47-N49&gt;0,IF('Eingabeblatt Neubau'!$E$39='Berechnung (Neubau)'!N12,M47-N49-'Eingabeblatt Neubau'!$E$38,M47-N49),0)</f>
        <v>0</v>
      </c>
      <c r="O47" s="105">
        <f>IF(N47-O49&gt;0,IF('Eingabeblatt Neubau'!$E$39='Berechnung (Neubau)'!O12,N47-O49-'Eingabeblatt Neubau'!$E$38,N47-O49),0)</f>
        <v>0</v>
      </c>
      <c r="P47" s="105">
        <f>IF(O47-P49&gt;0,IF('Eingabeblatt Neubau'!$E$39='Berechnung (Neubau)'!P12,O47-P49-'Eingabeblatt Neubau'!$E$38,O47-P49),0)</f>
        <v>0</v>
      </c>
      <c r="Q47" s="105">
        <f>IF(P47-Q49&gt;0,IF('Eingabeblatt Neubau'!$E$39='Berechnung (Neubau)'!Q12,P47-Q49-'Eingabeblatt Neubau'!$E$38,P47-Q49),0)</f>
        <v>0</v>
      </c>
      <c r="R47" s="105">
        <f>IF(Q47-R49&gt;0,IF('Eingabeblatt Neubau'!$E$39='Berechnung (Neubau)'!R12,Q47-R49-'Eingabeblatt Neubau'!$E$38,Q47-R49),0)</f>
        <v>0</v>
      </c>
      <c r="S47" s="105">
        <f>IF(R47-S49&gt;0,IF('Eingabeblatt Neubau'!$E$39='Berechnung (Neubau)'!S12,R47-S49-'Eingabeblatt Neubau'!$E$38,R47-S49),0)</f>
        <v>0</v>
      </c>
      <c r="T47" s="105">
        <f>IF(S47-T49&gt;0,IF('Eingabeblatt Neubau'!$E$39='Berechnung (Neubau)'!T12,S47-T49-'Eingabeblatt Neubau'!$E$38,S47-T49),0)</f>
        <v>0</v>
      </c>
      <c r="U47" s="105">
        <f>IF(T47-U49&gt;0,IF('Eingabeblatt Neubau'!$E$39='Berechnung (Neubau)'!U12,T47-U49-'Eingabeblatt Neubau'!$E$38,T47-U49),0)</f>
        <v>0</v>
      </c>
      <c r="V47" s="105">
        <f>IF(U47-V49&gt;0,IF('Eingabeblatt Neubau'!$E$39='Berechnung (Neubau)'!V12,U47-V49-'Eingabeblatt Neubau'!$E$38,U47-V49),0)</f>
        <v>0</v>
      </c>
      <c r="W47" s="105">
        <f>IF(V47-W49&gt;0,IF('Eingabeblatt Neubau'!$E$39='Berechnung (Neubau)'!W12,V47-W49-'Eingabeblatt Neubau'!$E$38,V47-W49),0)</f>
        <v>0</v>
      </c>
      <c r="X47" s="105">
        <f>IF(W47-X49&gt;0,IF('Eingabeblatt Neubau'!$E$39='Berechnung (Neubau)'!X12,W47-X49-'Eingabeblatt Neubau'!$E$38,W47-X49),0)</f>
        <v>0</v>
      </c>
      <c r="Y47" s="105">
        <f>IF(X47-Y49&gt;0,IF('Eingabeblatt Neubau'!$E$39='Berechnung (Neubau)'!Y12,X47-Y49-'Eingabeblatt Neubau'!$E$38,X47-Y49),0)</f>
        <v>0</v>
      </c>
      <c r="Z47" s="105">
        <f>IF(Y47-Z49&gt;0,IF('Eingabeblatt Neubau'!$E$39='Berechnung (Neubau)'!Z12,Y47-Z49-'Eingabeblatt Neubau'!$E$38,Y47-Z49),0)</f>
        <v>0</v>
      </c>
      <c r="AA47" s="105">
        <f>IF(Z47-AA49&gt;0,IF('Eingabeblatt Neubau'!$E$39='Berechnung (Neubau)'!AA12,Z47-AA49-'Eingabeblatt Neubau'!$E$38,Z47-AA49),0)</f>
        <v>0</v>
      </c>
      <c r="AB47" s="105">
        <f>IF(AA47-AB49&gt;0,IF('Eingabeblatt Neubau'!$E$39='Berechnung (Neubau)'!AB12,AA47-AB49-'Eingabeblatt Neubau'!$E$38,AA47-AB49),0)</f>
        <v>0</v>
      </c>
      <c r="AC47" s="105">
        <f>IF(AB47-AC49&gt;0,IF('Eingabeblatt Neubau'!$E$39='Berechnung (Neubau)'!AC12,AB47-AC49-'Eingabeblatt Neubau'!$E$38,AB47-AC49),0)</f>
        <v>0</v>
      </c>
      <c r="AD47" s="105">
        <f>IF(AC47-AD49&gt;0,IF('Eingabeblatt Neubau'!$E$39='Berechnung (Neubau)'!AD12,AC47-AD49-'Eingabeblatt Neubau'!$E$38,AC47-AD49),0)</f>
        <v>0</v>
      </c>
      <c r="AE47" s="105">
        <f>IF(AD47-AE49&gt;0,IF('Eingabeblatt Neubau'!$E$39='Berechnung (Neubau)'!AE12,AD47-AE49-'Eingabeblatt Neubau'!$E$38,AD47-AE49),0)</f>
        <v>0</v>
      </c>
      <c r="AF47" s="105">
        <f>IF(AE47-AF49&gt;0,IF('Eingabeblatt Neubau'!$E$39='Berechnung (Neubau)'!AF12,AE47-AF49-'Eingabeblatt Neubau'!$E$38,AE47-AF49),0)</f>
        <v>0</v>
      </c>
      <c r="AG47" s="105">
        <f>IF(AF47-AG49&gt;0,IF('Eingabeblatt Neubau'!$E$39='Berechnung (Neubau)'!AG12,AF47-AG49-'Eingabeblatt Neubau'!$E$38,AF47-AG49),0)</f>
        <v>0</v>
      </c>
      <c r="AH47" s="105">
        <f>IF(AG47-AH49&gt;0,IF('Eingabeblatt Neubau'!$E$39='Berechnung (Neubau)'!AH12,AG47-AH49-'Eingabeblatt Neubau'!$E$38,AG47-AH49),0)</f>
        <v>0</v>
      </c>
      <c r="AI47" s="105">
        <f>IF(AH47-AI49&gt;0,IF('Eingabeblatt Neubau'!$E$39='Berechnung (Neubau)'!AI12,AH47-AI49-'Eingabeblatt Neubau'!$E$38,AH47-AI49),0)</f>
        <v>0</v>
      </c>
      <c r="AJ47" s="105">
        <f>IF(AI47-AJ49&gt;0,IF('Eingabeblatt Neubau'!$E$39='Berechnung (Neubau)'!AJ12,AI47-AJ49-'Eingabeblatt Neubau'!$E$38,AI47-AJ49),0)</f>
        <v>0</v>
      </c>
      <c r="AK47" s="105">
        <f>IF(AJ47-AK49&gt;0,IF('Eingabeblatt Neubau'!$E$39='Berechnung (Neubau)'!AK12,AJ47-AK49-'Eingabeblatt Neubau'!$E$38,AJ47-AK49),0)</f>
        <v>0</v>
      </c>
      <c r="AL47" s="105">
        <f>IF(AK47-AL49&gt;0,IF('Eingabeblatt Neubau'!$E$39='Berechnung (Neubau)'!AL12,AK47-AL49-'Eingabeblatt Neubau'!$E$38,AK47-AL49),0)</f>
        <v>0</v>
      </c>
      <c r="AM47" s="105">
        <f>IF(AL47-AM49&gt;0,IF('Eingabeblatt Neubau'!$E$39='Berechnung (Neubau)'!AM12,AL47-AM49-'Eingabeblatt Neubau'!$E$38,AL47-AM49),0)</f>
        <v>0</v>
      </c>
      <c r="AN47" s="105">
        <f>IF(AM47-AN49&gt;0,IF('Eingabeblatt Neubau'!$E$39='Berechnung (Neubau)'!AN12,AM47-AN49-'Eingabeblatt Neubau'!$E$38,AM47-AN49),0)</f>
        <v>0</v>
      </c>
      <c r="AO47" s="105">
        <f>IF(AN47-AO49&gt;0,IF('Eingabeblatt Neubau'!$E$39='Berechnung (Neubau)'!AO12,AN47-AO49-'Eingabeblatt Neubau'!$E$38,AN47-AO49),0)</f>
        <v>0</v>
      </c>
      <c r="AP47" s="105">
        <f>IF(AO47-AP49&gt;0,IF('Eingabeblatt Neubau'!$E$39='Berechnung (Neubau)'!AP12,AO47-AP49-'Eingabeblatt Neubau'!$E$38,AO47-AP49),0)</f>
        <v>0</v>
      </c>
      <c r="AQ47" s="105">
        <f>IF(AP47-AQ49&gt;0,IF('Eingabeblatt Neubau'!$E$39='Berechnung (Neubau)'!AQ12,AP47-AQ49-'Eingabeblatt Neubau'!$E$38,AP47-AQ49),0)</f>
        <v>0</v>
      </c>
    </row>
    <row r="48" spans="1:54" s="24" customFormat="1" outlineLevel="1">
      <c r="A48" s="100"/>
      <c r="B48" s="104" t="s">
        <v>92</v>
      </c>
      <c r="C48" s="106"/>
      <c r="D48" s="105">
        <f>IF(D47&gt;D49,IF(D12&lt;='Eingabeblatt Neubau'!$E$37,'Berechnung (Neubau)'!D51*'Berechnung (Neubau)'!C47,(D51+'Eingabeblatt Neubau'!$E$33)*'Eingabeblatt Neubau'!$E$32),D50+D53)</f>
        <v>0</v>
      </c>
      <c r="E48" s="105">
        <f>IF(E47&gt;E49,IF(E12&lt;='Eingabeblatt Neubau'!$E$37,'Berechnung (Neubau)'!E51*'Berechnung (Neubau)'!D47,(E51+'Eingabeblatt Neubau'!$E$33)*'Eingabeblatt Neubau'!$E$32),E50+E53)</f>
        <v>0</v>
      </c>
      <c r="F48" s="105">
        <f>IF(F47&gt;F49,IF(F12&lt;='Eingabeblatt Neubau'!$E$37,'Berechnung (Neubau)'!F51*'Berechnung (Neubau)'!E47,(F51+'Eingabeblatt Neubau'!$E$33)*'Eingabeblatt Neubau'!$E$32),F50+F53)</f>
        <v>0</v>
      </c>
      <c r="G48" s="105">
        <f>IF(G47&gt;G49,IF(G12&lt;='Eingabeblatt Neubau'!$E$37,'Berechnung (Neubau)'!G51*'Berechnung (Neubau)'!F47,(G51+'Eingabeblatt Neubau'!$E$33)*'Eingabeblatt Neubau'!$E$32),G50+G53)</f>
        <v>0</v>
      </c>
      <c r="H48" s="105">
        <f>IF(H47&gt;H49,IF(H12&lt;='Eingabeblatt Neubau'!$E$37,'Berechnung (Neubau)'!H51*'Berechnung (Neubau)'!G47,(H51+'Eingabeblatt Neubau'!$E$33)*'Eingabeblatt Neubau'!$E$32),H50+H53)</f>
        <v>0</v>
      </c>
      <c r="I48" s="105">
        <f>IF(I47&gt;I49,IF(I12&lt;='Eingabeblatt Neubau'!$E$37,'Berechnung (Neubau)'!I51*'Berechnung (Neubau)'!H47,(I51+'Eingabeblatt Neubau'!$E$33)*'Eingabeblatt Neubau'!$E$32),I50+I53)</f>
        <v>0</v>
      </c>
      <c r="J48" s="105">
        <f>IF(J47&gt;J49,IF(J12&lt;='Eingabeblatt Neubau'!$E$37,'Berechnung (Neubau)'!J51*'Berechnung (Neubau)'!I47,(J51+'Eingabeblatt Neubau'!$E$33)*'Eingabeblatt Neubau'!$E$32),J50+J53)</f>
        <v>0</v>
      </c>
      <c r="K48" s="105">
        <f>IF(K47&gt;K49,IF(K12&lt;='Eingabeblatt Neubau'!$E$37,'Berechnung (Neubau)'!K51*'Berechnung (Neubau)'!J47,(K51+'Eingabeblatt Neubau'!$E$33)*'Eingabeblatt Neubau'!$E$32),K50+K53)</f>
        <v>0</v>
      </c>
      <c r="L48" s="105">
        <f>IF(L47&gt;L49,IF(L12&lt;='Eingabeblatt Neubau'!$E$37,'Berechnung (Neubau)'!L51*'Berechnung (Neubau)'!K47,(L51+'Eingabeblatt Neubau'!$E$33)*'Eingabeblatt Neubau'!$E$32),L50+L53)</f>
        <v>0</v>
      </c>
      <c r="M48" s="105">
        <f>IF(M47&gt;M49,IF(M12&lt;='Eingabeblatt Neubau'!$E$37,'Berechnung (Neubau)'!M51*'Berechnung (Neubau)'!L47,(M51+'Eingabeblatt Neubau'!$E$33)*'Eingabeblatt Neubau'!$E$32),M50+M53)</f>
        <v>0</v>
      </c>
      <c r="N48" s="105">
        <f>IF(N47&gt;N49,IF(N12&lt;='Eingabeblatt Neubau'!$E$37,'Berechnung (Neubau)'!N51*'Berechnung (Neubau)'!M47,(N51+'Eingabeblatt Neubau'!$E$33)*'Eingabeblatt Neubau'!$E$32),N50+N53)</f>
        <v>0</v>
      </c>
      <c r="O48" s="105">
        <f>IF(O47&gt;O49,IF(O12&lt;='Eingabeblatt Neubau'!$E$37,'Berechnung (Neubau)'!O51*'Berechnung (Neubau)'!N47,(O51+'Eingabeblatt Neubau'!$E$33)*'Eingabeblatt Neubau'!$E$32),O50+O53)</f>
        <v>0</v>
      </c>
      <c r="P48" s="105">
        <f>IF(P47&gt;P49,IF(P12&lt;='Eingabeblatt Neubau'!$E$37,'Berechnung (Neubau)'!P51*'Berechnung (Neubau)'!O47,(P51+'Eingabeblatt Neubau'!$E$33)*'Eingabeblatt Neubau'!$E$32),P50+P53)</f>
        <v>0</v>
      </c>
      <c r="Q48" s="105">
        <f>IF(Q47&gt;Q49,IF(Q12&lt;='Eingabeblatt Neubau'!$E$37,'Berechnung (Neubau)'!Q51*'Berechnung (Neubau)'!P47,(Q51+'Eingabeblatt Neubau'!$E$33)*'Eingabeblatt Neubau'!$E$32),Q50+Q53)</f>
        <v>0</v>
      </c>
      <c r="R48" s="105">
        <f>IF(R47&gt;R49,IF(R12&lt;='Eingabeblatt Neubau'!$E$37,'Berechnung (Neubau)'!R51*'Berechnung (Neubau)'!Q47,(R51+'Eingabeblatt Neubau'!$E$33)*'Eingabeblatt Neubau'!$E$32),R50+R53)</f>
        <v>0</v>
      </c>
      <c r="S48" s="105">
        <f>IF(S47&gt;S49,IF(S12&lt;='Eingabeblatt Neubau'!$E$37,'Berechnung (Neubau)'!S51*'Berechnung (Neubau)'!R47,(S51+'Eingabeblatt Neubau'!$E$33)*'Eingabeblatt Neubau'!$E$32),S50+S53)</f>
        <v>0</v>
      </c>
      <c r="T48" s="105">
        <f>IF(T47&gt;T49,IF(T12&lt;='Eingabeblatt Neubau'!$E$37,'Berechnung (Neubau)'!T51*'Berechnung (Neubau)'!S47,(T51+'Eingabeblatt Neubau'!$E$33)*'Eingabeblatt Neubau'!$E$32),T50+T53)</f>
        <v>0</v>
      </c>
      <c r="U48" s="105">
        <f>IF(U47&gt;U49,IF(U12&lt;='Eingabeblatt Neubau'!$E$37,'Berechnung (Neubau)'!U51*'Berechnung (Neubau)'!T47,(U51+'Eingabeblatt Neubau'!$E$33)*'Eingabeblatt Neubau'!$E$32),U50+U53)</f>
        <v>0</v>
      </c>
      <c r="V48" s="105">
        <f>IF(V47&gt;V49,IF(V12&lt;='Eingabeblatt Neubau'!$E$37,'Berechnung (Neubau)'!V51*'Berechnung (Neubau)'!U47,(V51+'Eingabeblatt Neubau'!$E$33)*'Eingabeblatt Neubau'!$E$32),V50+V53)</f>
        <v>0</v>
      </c>
      <c r="W48" s="105">
        <f>IF(W47&gt;W49,IF(W12&lt;='Eingabeblatt Neubau'!$E$37,'Berechnung (Neubau)'!W51*'Berechnung (Neubau)'!V47,(W51+'Eingabeblatt Neubau'!$E$33)*'Eingabeblatt Neubau'!$E$32),W50+W53)</f>
        <v>0</v>
      </c>
      <c r="X48" s="105">
        <f>IF(X47&gt;X49,IF(X12&lt;='Eingabeblatt Neubau'!$E$37,'Berechnung (Neubau)'!X51*'Berechnung (Neubau)'!W47,(X51+'Eingabeblatt Neubau'!$E$33)*'Eingabeblatt Neubau'!$E$32),X50+X53)</f>
        <v>0</v>
      </c>
      <c r="Y48" s="105">
        <f>IF(Y47&gt;Y49,IF(Y12&lt;='Eingabeblatt Neubau'!$E$37,'Berechnung (Neubau)'!Y51*'Berechnung (Neubau)'!X47,(Y51+'Eingabeblatt Neubau'!$E$33)*'Eingabeblatt Neubau'!$E$32),Y50+Y53)</f>
        <v>0</v>
      </c>
      <c r="Z48" s="105">
        <f>IF(Z47&gt;Z49,IF(Z12&lt;='Eingabeblatt Neubau'!$E$37,'Berechnung (Neubau)'!Z51*'Berechnung (Neubau)'!Y47,(Z51+'Eingabeblatt Neubau'!$E$33)*'Eingabeblatt Neubau'!$E$32),Z50+Z53)</f>
        <v>0</v>
      </c>
      <c r="AA48" s="105">
        <f>IF(AA47&gt;AA49,IF(AA12&lt;='Eingabeblatt Neubau'!$E$37,'Berechnung (Neubau)'!AA51*'Berechnung (Neubau)'!Z47,(AA51+'Eingabeblatt Neubau'!$E$33)*'Eingabeblatt Neubau'!$E$32),AA50+AA53)</f>
        <v>0</v>
      </c>
      <c r="AB48" s="105">
        <f>IF(AB47&gt;AB49,IF(AB12&lt;='Eingabeblatt Neubau'!$E$37,'Berechnung (Neubau)'!AB51*'Berechnung (Neubau)'!AA47,(AB51+'Eingabeblatt Neubau'!$E$33)*'Eingabeblatt Neubau'!$E$32),AB50+AB53)</f>
        <v>0</v>
      </c>
      <c r="AC48" s="105">
        <f>IF(AC47&gt;AC49,IF(AC12&lt;='Eingabeblatt Neubau'!$E$37,'Berechnung (Neubau)'!AC51*'Berechnung (Neubau)'!AB47,(AC51+'Eingabeblatt Neubau'!$E$33)*'Eingabeblatt Neubau'!$E$32),AC50+AC53)</f>
        <v>0</v>
      </c>
      <c r="AD48" s="105">
        <f>IF(AD47&gt;AD49,IF(AD12&lt;='Eingabeblatt Neubau'!$E$37,'Berechnung (Neubau)'!AD51*'Berechnung (Neubau)'!AC47,(AD51+'Eingabeblatt Neubau'!$E$33)*'Eingabeblatt Neubau'!$E$32),AD50+AD53)</f>
        <v>0</v>
      </c>
      <c r="AE48" s="105">
        <f>IF(AE47&gt;AE49,IF(AE12&lt;='Eingabeblatt Neubau'!$E$37,'Berechnung (Neubau)'!AE51*'Berechnung (Neubau)'!AD47,(AE51+'Eingabeblatt Neubau'!$E$33)*'Eingabeblatt Neubau'!$E$32),AE50+AE53)</f>
        <v>0</v>
      </c>
      <c r="AF48" s="105">
        <f>IF(AF47&gt;AF49,IF(AF12&lt;='Eingabeblatt Neubau'!$E$37,'Berechnung (Neubau)'!AF51*'Berechnung (Neubau)'!AE47,(AF51+'Eingabeblatt Neubau'!$E$33)*'Eingabeblatt Neubau'!$E$32),AF50+AF53)</f>
        <v>0</v>
      </c>
      <c r="AG48" s="105">
        <f>IF(AG47&gt;AG49,IF(AG12&lt;='Eingabeblatt Neubau'!$E$37,'Berechnung (Neubau)'!AG51*'Berechnung (Neubau)'!AF47,(AG51+'Eingabeblatt Neubau'!$E$33)*'Eingabeblatt Neubau'!$E$32),AG50+AG53)</f>
        <v>0</v>
      </c>
      <c r="AH48" s="105">
        <f>IF(AH47&gt;AH49,IF(AH12&lt;='Eingabeblatt Neubau'!$E$37,'Berechnung (Neubau)'!AH51*'Berechnung (Neubau)'!AG47,(AH51+'Eingabeblatt Neubau'!$E$33)*'Eingabeblatt Neubau'!$E$32),AH50+AH53)</f>
        <v>0</v>
      </c>
      <c r="AI48" s="105">
        <f>IF(AI47&gt;AI49,IF(AI12&lt;='Eingabeblatt Neubau'!$E$37,'Berechnung (Neubau)'!AI51*'Berechnung (Neubau)'!AH47,(AI51+'Eingabeblatt Neubau'!$E$33)*'Eingabeblatt Neubau'!$E$32),AI50+AI53)</f>
        <v>0</v>
      </c>
      <c r="AJ48" s="105">
        <f>IF(AJ47&gt;AJ49,IF(AJ12&lt;='Eingabeblatt Neubau'!$E$37,'Berechnung (Neubau)'!AJ51*'Berechnung (Neubau)'!AI47,(AJ51+'Eingabeblatt Neubau'!$E$33)*'Eingabeblatt Neubau'!$E$32),AJ50+AJ53)</f>
        <v>0</v>
      </c>
      <c r="AK48" s="105">
        <f>IF(AK47&gt;AK49,IF(AK12&lt;='Eingabeblatt Neubau'!$E$37,'Berechnung (Neubau)'!AK51*'Berechnung (Neubau)'!AJ47,(AK51+'Eingabeblatt Neubau'!$E$33)*'Eingabeblatt Neubau'!$E$32),AK50+AK53)</f>
        <v>0</v>
      </c>
      <c r="AL48" s="105">
        <f>IF(AL47&gt;AL49,IF(AL12&lt;='Eingabeblatt Neubau'!$E$37,'Berechnung (Neubau)'!AL51*'Berechnung (Neubau)'!AK47,(AL51+'Eingabeblatt Neubau'!$E$33)*'Eingabeblatt Neubau'!$E$32),AL50+AL53)</f>
        <v>0</v>
      </c>
      <c r="AM48" s="105">
        <f>IF(AM47&gt;AM49,IF(AM12&lt;='Eingabeblatt Neubau'!$E$37,'Berechnung (Neubau)'!AM51*'Berechnung (Neubau)'!AL47,(AM51+'Eingabeblatt Neubau'!$E$33)*'Eingabeblatt Neubau'!$E$32),AM50+AM53)</f>
        <v>0</v>
      </c>
      <c r="AN48" s="105">
        <f>IF(AN47&gt;AN49,IF(AN12&lt;='Eingabeblatt Neubau'!$E$37,'Berechnung (Neubau)'!AN51*'Berechnung (Neubau)'!AM47,(AN51+'Eingabeblatt Neubau'!$E$33)*'Eingabeblatt Neubau'!$E$32),AN50+AN53)</f>
        <v>0</v>
      </c>
      <c r="AO48" s="105">
        <f>IF(AO47&gt;AO49,IF(AO12&lt;='Eingabeblatt Neubau'!$E$37,'Berechnung (Neubau)'!AO51*'Berechnung (Neubau)'!AN47,(AO51+'Eingabeblatt Neubau'!$E$33)*'Eingabeblatt Neubau'!$E$32),AO50+AO53)</f>
        <v>0</v>
      </c>
      <c r="AP48" s="105">
        <f>IF(AP47&gt;AP49,IF(AP12&lt;='Eingabeblatt Neubau'!$E$37,'Berechnung (Neubau)'!AP51*'Berechnung (Neubau)'!AO47,(AP51+'Eingabeblatt Neubau'!$E$33)*'Eingabeblatt Neubau'!$E$32),AP50+AP53)</f>
        <v>0</v>
      </c>
      <c r="AQ48" s="105">
        <f>IF(AQ47&gt;AQ49,IF(AQ12&lt;='Eingabeblatt Neubau'!$E$37,'Berechnung (Neubau)'!AQ51*'Berechnung (Neubau)'!AP47,(AQ51+'Eingabeblatt Neubau'!$E$33)*'Eingabeblatt Neubau'!$E$32),AQ50+AQ53)</f>
        <v>0</v>
      </c>
    </row>
    <row r="49" spans="1:43" s="24" customFormat="1" outlineLevel="1">
      <c r="A49" s="100"/>
      <c r="B49" s="104" t="s">
        <v>57</v>
      </c>
      <c r="C49" s="107"/>
      <c r="D49" s="108">
        <f>(IF(D12&lt;='Eingabeblatt Neubau'!$E$37,'Berechnung (Neubau)'!D51*'Berechnung (Neubau)'!C47,(D51+'Eingabeblatt Neubau'!$E$33)*'Eingabeblatt Neubau'!$E$32))-D53</f>
        <v>0</v>
      </c>
      <c r="E49" s="108">
        <f>(IF(E12&lt;='Eingabeblatt Neubau'!$E$37,'Berechnung (Neubau)'!E51*'Berechnung (Neubau)'!D47,(E51+'Eingabeblatt Neubau'!$E$33)*'Eingabeblatt Neubau'!$E$32))-E53</f>
        <v>0</v>
      </c>
      <c r="F49" s="108">
        <f>(IF(F12&lt;='Eingabeblatt Neubau'!$E$37,'Berechnung (Neubau)'!F51*'Berechnung (Neubau)'!E47,(F51+'Eingabeblatt Neubau'!$E$33)*'Eingabeblatt Neubau'!$E$32))-F53</f>
        <v>0</v>
      </c>
      <c r="G49" s="108">
        <f>(IF(G12&lt;='Eingabeblatt Neubau'!$E$37,'Berechnung (Neubau)'!G51*'Berechnung (Neubau)'!F47,(G51+'Eingabeblatt Neubau'!$E$33)*'Eingabeblatt Neubau'!$E$32))-G53</f>
        <v>0</v>
      </c>
      <c r="H49" s="108">
        <f>(IF(H12&lt;='Eingabeblatt Neubau'!$E$37,'Berechnung (Neubau)'!H51*'Berechnung (Neubau)'!G47,(H51+'Eingabeblatt Neubau'!$E$33)*'Eingabeblatt Neubau'!$E$32))-H53</f>
        <v>0</v>
      </c>
      <c r="I49" s="108">
        <f>(IF(I12&lt;='Eingabeblatt Neubau'!$E$37,'Berechnung (Neubau)'!I51*'Berechnung (Neubau)'!H47,(I51+'Eingabeblatt Neubau'!$E$33)*'Eingabeblatt Neubau'!$E$32))-I53</f>
        <v>0</v>
      </c>
      <c r="J49" s="108">
        <f>(IF(J12&lt;='Eingabeblatt Neubau'!$E$37,'Berechnung (Neubau)'!J51*'Berechnung (Neubau)'!I47,(J51+'Eingabeblatt Neubau'!$E$33)*'Eingabeblatt Neubau'!$E$32))-J53</f>
        <v>0</v>
      </c>
      <c r="K49" s="108">
        <f>(IF(K12&lt;='Eingabeblatt Neubau'!$E$37,'Berechnung (Neubau)'!K51*'Berechnung (Neubau)'!J47,(K51+'Eingabeblatt Neubau'!$E$33)*'Eingabeblatt Neubau'!$E$32))-K53</f>
        <v>0</v>
      </c>
      <c r="L49" s="108">
        <f>(IF(L12&lt;='Eingabeblatt Neubau'!$E$37,'Berechnung (Neubau)'!L51*'Berechnung (Neubau)'!K47,(L51+'Eingabeblatt Neubau'!$E$33)*'Eingabeblatt Neubau'!$E$32))-L53</f>
        <v>0</v>
      </c>
      <c r="M49" s="108">
        <f>(IF(M12&lt;='Eingabeblatt Neubau'!$E$37,'Berechnung (Neubau)'!M51*'Berechnung (Neubau)'!L47,(M51+'Eingabeblatt Neubau'!$E$33)*'Eingabeblatt Neubau'!$E$32))-M53</f>
        <v>0</v>
      </c>
      <c r="N49" s="108">
        <f>(IF(N12&lt;='Eingabeblatt Neubau'!$E$37,'Berechnung (Neubau)'!N51*'Berechnung (Neubau)'!M47,(N51+'Eingabeblatt Neubau'!$E$33)*'Eingabeblatt Neubau'!$E$32))-N53</f>
        <v>0</v>
      </c>
      <c r="O49" s="108">
        <f>(IF(O12&lt;='Eingabeblatt Neubau'!$E$37,'Berechnung (Neubau)'!O51*'Berechnung (Neubau)'!N47,(O51+'Eingabeblatt Neubau'!$E$33)*'Eingabeblatt Neubau'!$E$32))-O53</f>
        <v>0</v>
      </c>
      <c r="P49" s="108">
        <f>(IF(P12&lt;='Eingabeblatt Neubau'!$E$37,'Berechnung (Neubau)'!P51*'Berechnung (Neubau)'!O47,(P51+'Eingabeblatt Neubau'!$E$33)*'Eingabeblatt Neubau'!$E$32))-P53</f>
        <v>0</v>
      </c>
      <c r="Q49" s="108">
        <f>(IF(Q12&lt;='Eingabeblatt Neubau'!$E$37,'Berechnung (Neubau)'!Q51*'Berechnung (Neubau)'!P47,(Q51+'Eingabeblatt Neubau'!$E$33)*'Eingabeblatt Neubau'!$E$32))-Q53</f>
        <v>0</v>
      </c>
      <c r="R49" s="108">
        <f>(IF(R12&lt;='Eingabeblatt Neubau'!$E$37,'Berechnung (Neubau)'!R51*'Berechnung (Neubau)'!Q47,(R51+'Eingabeblatt Neubau'!$E$33)*'Eingabeblatt Neubau'!$E$32))-R53</f>
        <v>0</v>
      </c>
      <c r="S49" s="108">
        <f>(IF(S12&lt;='Eingabeblatt Neubau'!$E$37,'Berechnung (Neubau)'!S51*'Berechnung (Neubau)'!R47,(S51+'Eingabeblatt Neubau'!$E$33)*'Eingabeblatt Neubau'!$E$32))-S53</f>
        <v>0</v>
      </c>
      <c r="T49" s="108">
        <f>(IF(T12&lt;='Eingabeblatt Neubau'!$E$37,'Berechnung (Neubau)'!T51*'Berechnung (Neubau)'!S47,(T51+'Eingabeblatt Neubau'!$E$33)*'Eingabeblatt Neubau'!$E$32))-T53</f>
        <v>0</v>
      </c>
      <c r="U49" s="108">
        <f>(IF(U12&lt;='Eingabeblatt Neubau'!$E$37,'Berechnung (Neubau)'!U51*'Berechnung (Neubau)'!T47,(U51+'Eingabeblatt Neubau'!$E$33)*'Eingabeblatt Neubau'!$E$32))-U53</f>
        <v>0</v>
      </c>
      <c r="V49" s="108">
        <f>(IF(V12&lt;='Eingabeblatt Neubau'!$E$37,'Berechnung (Neubau)'!V51*'Berechnung (Neubau)'!U47,(V51+'Eingabeblatt Neubau'!$E$33)*'Eingabeblatt Neubau'!$E$32))-V53</f>
        <v>0</v>
      </c>
      <c r="W49" s="108">
        <f>(IF(W12&lt;='Eingabeblatt Neubau'!$E$37,'Berechnung (Neubau)'!W51*'Berechnung (Neubau)'!V47,(W51+'Eingabeblatt Neubau'!$E$33)*'Eingabeblatt Neubau'!$E$32))-W53</f>
        <v>0</v>
      </c>
      <c r="X49" s="108">
        <f>(IF(X12&lt;='Eingabeblatt Neubau'!$E$37,'Berechnung (Neubau)'!X51*'Berechnung (Neubau)'!W47,(X51+'Eingabeblatt Neubau'!$E$33)*'Eingabeblatt Neubau'!$E$32))-X53</f>
        <v>0</v>
      </c>
      <c r="Y49" s="108">
        <f>(IF(Y12&lt;='Eingabeblatt Neubau'!$E$37,'Berechnung (Neubau)'!Y51*'Berechnung (Neubau)'!X47,(Y51+'Eingabeblatt Neubau'!$E$33)*'Eingabeblatt Neubau'!$E$32))-Y53</f>
        <v>0</v>
      </c>
      <c r="Z49" s="108">
        <f>(IF(Z12&lt;='Eingabeblatt Neubau'!$E$37,'Berechnung (Neubau)'!Z51*'Berechnung (Neubau)'!Y47,(Z51+'Eingabeblatt Neubau'!$E$33)*'Eingabeblatt Neubau'!$E$32))-Z53</f>
        <v>0</v>
      </c>
      <c r="AA49" s="108">
        <f>(IF(AA12&lt;='Eingabeblatt Neubau'!$E$37,'Berechnung (Neubau)'!AA51*'Berechnung (Neubau)'!Z47,(AA51+'Eingabeblatt Neubau'!$E$33)*'Eingabeblatt Neubau'!$E$32))-AA53</f>
        <v>0</v>
      </c>
      <c r="AB49" s="108">
        <f>(IF(AB12&lt;='Eingabeblatt Neubau'!$E$37,'Berechnung (Neubau)'!AB51*'Berechnung (Neubau)'!AA47,(AB51+'Eingabeblatt Neubau'!$E$33)*'Eingabeblatt Neubau'!$E$32))-AB53</f>
        <v>0</v>
      </c>
      <c r="AC49" s="108">
        <f>(IF(AC12&lt;='Eingabeblatt Neubau'!$E$37,'Berechnung (Neubau)'!AC51*'Berechnung (Neubau)'!AB47,(AC51+'Eingabeblatt Neubau'!$E$33)*'Eingabeblatt Neubau'!$E$32))-AC53</f>
        <v>0</v>
      </c>
      <c r="AD49" s="108">
        <f>(IF(AD12&lt;='Eingabeblatt Neubau'!$E$37,'Berechnung (Neubau)'!AD51*'Berechnung (Neubau)'!AC47,(AD51+'Eingabeblatt Neubau'!$E$33)*'Eingabeblatt Neubau'!$E$32))-AD53</f>
        <v>0</v>
      </c>
      <c r="AE49" s="108">
        <f>(IF(AE12&lt;='Eingabeblatt Neubau'!$E$37,'Berechnung (Neubau)'!AE51*'Berechnung (Neubau)'!AD47,(AE51+'Eingabeblatt Neubau'!$E$33)*'Eingabeblatt Neubau'!$E$32))-AE53</f>
        <v>0</v>
      </c>
      <c r="AF49" s="108">
        <f>(IF(AF12&lt;='Eingabeblatt Neubau'!$E$37,'Berechnung (Neubau)'!AF51*'Berechnung (Neubau)'!AE47,(AF51+'Eingabeblatt Neubau'!$E$33)*'Eingabeblatt Neubau'!$E$32))-AF53</f>
        <v>0</v>
      </c>
      <c r="AG49" s="108">
        <f>(IF(AG12&lt;='Eingabeblatt Neubau'!$E$37,'Berechnung (Neubau)'!AG51*'Berechnung (Neubau)'!AF47,(AG51+'Eingabeblatt Neubau'!$E$33)*'Eingabeblatt Neubau'!$E$32))-AG53</f>
        <v>0</v>
      </c>
      <c r="AH49" s="108">
        <f>(IF(AH12&lt;='Eingabeblatt Neubau'!$E$37,'Berechnung (Neubau)'!AH51*'Berechnung (Neubau)'!AG47,(AH51+'Eingabeblatt Neubau'!$E$33)*'Eingabeblatt Neubau'!$E$32))-AH53</f>
        <v>0</v>
      </c>
      <c r="AI49" s="108">
        <f>(IF(AI12&lt;='Eingabeblatt Neubau'!$E$37,'Berechnung (Neubau)'!AI51*'Berechnung (Neubau)'!AH47,(AI51+'Eingabeblatt Neubau'!$E$33)*'Eingabeblatt Neubau'!$E$32))-AI53</f>
        <v>0</v>
      </c>
      <c r="AJ49" s="108">
        <f>(IF(AJ12&lt;='Eingabeblatt Neubau'!$E$37,'Berechnung (Neubau)'!AJ51*'Berechnung (Neubau)'!AI47,(AJ51+'Eingabeblatt Neubau'!$E$33)*'Eingabeblatt Neubau'!$E$32))-AJ53</f>
        <v>0</v>
      </c>
      <c r="AK49" s="108">
        <f>(IF(AK12&lt;='Eingabeblatt Neubau'!$E$37,'Berechnung (Neubau)'!AK51*'Berechnung (Neubau)'!AJ47,(AK51+'Eingabeblatt Neubau'!$E$33)*'Eingabeblatt Neubau'!$E$32))-AK53</f>
        <v>0</v>
      </c>
      <c r="AL49" s="108">
        <f>(IF(AL12&lt;='Eingabeblatt Neubau'!$E$37,'Berechnung (Neubau)'!AL51*'Berechnung (Neubau)'!AK47,(AL51+'Eingabeblatt Neubau'!$E$33)*'Eingabeblatt Neubau'!$E$32))-AL53</f>
        <v>0</v>
      </c>
      <c r="AM49" s="108">
        <f>(IF(AM12&lt;='Eingabeblatt Neubau'!$E$37,'Berechnung (Neubau)'!AM51*'Berechnung (Neubau)'!AL47,(AM51+'Eingabeblatt Neubau'!$E$33)*'Eingabeblatt Neubau'!$E$32))-AM53</f>
        <v>0</v>
      </c>
      <c r="AN49" s="108">
        <f>(IF(AN12&lt;='Eingabeblatt Neubau'!$E$37,'Berechnung (Neubau)'!AN51*'Berechnung (Neubau)'!AM47,(AN51+'Eingabeblatt Neubau'!$E$33)*'Eingabeblatt Neubau'!$E$32))-AN53</f>
        <v>0</v>
      </c>
      <c r="AO49" s="108">
        <f>(IF(AO12&lt;='Eingabeblatt Neubau'!$E$37,'Berechnung (Neubau)'!AO51*'Berechnung (Neubau)'!AN47,(AO51+'Eingabeblatt Neubau'!$E$33)*'Eingabeblatt Neubau'!$E$32))-AO53</f>
        <v>0</v>
      </c>
      <c r="AP49" s="108">
        <f>(IF(AP12&lt;='Eingabeblatt Neubau'!$E$37,'Berechnung (Neubau)'!AP51*'Berechnung (Neubau)'!AO47,(AP51+'Eingabeblatt Neubau'!$E$33)*'Eingabeblatt Neubau'!$E$32))-AP53</f>
        <v>0</v>
      </c>
      <c r="AQ49" s="108">
        <f>(IF(AQ12&lt;='Eingabeblatt Neubau'!$E$37,'Berechnung (Neubau)'!AQ51*'Berechnung (Neubau)'!AP47,(AQ51+'Eingabeblatt Neubau'!$E$33)*'Eingabeblatt Neubau'!$E$32))-AQ53</f>
        <v>0</v>
      </c>
    </row>
    <row r="50" spans="1:43" s="24" customFormat="1" outlineLevel="1">
      <c r="A50" s="100"/>
      <c r="B50" s="104" t="s">
        <v>94</v>
      </c>
      <c r="C50" s="107"/>
      <c r="D50" s="108">
        <f>IF(C47&lt;=0,D47,C47-D47)</f>
        <v>0</v>
      </c>
      <c r="E50" s="108">
        <f>IF(D47&lt;=0,E47,D47-E47)</f>
        <v>0</v>
      </c>
      <c r="F50" s="108">
        <f t="shared" ref="F50:AQ50" si="62">IF(E47&lt;=0,F47,E47-F47)</f>
        <v>0</v>
      </c>
      <c r="G50" s="108">
        <f t="shared" si="62"/>
        <v>0</v>
      </c>
      <c r="H50" s="108">
        <f t="shared" si="62"/>
        <v>0</v>
      </c>
      <c r="I50" s="108">
        <f t="shared" si="62"/>
        <v>0</v>
      </c>
      <c r="J50" s="108">
        <f t="shared" si="62"/>
        <v>0</v>
      </c>
      <c r="K50" s="108">
        <f t="shared" si="62"/>
        <v>0</v>
      </c>
      <c r="L50" s="108">
        <f t="shared" si="62"/>
        <v>0</v>
      </c>
      <c r="M50" s="108">
        <f t="shared" si="62"/>
        <v>0</v>
      </c>
      <c r="N50" s="108">
        <f t="shared" si="62"/>
        <v>0</v>
      </c>
      <c r="O50" s="108">
        <f t="shared" si="62"/>
        <v>0</v>
      </c>
      <c r="P50" s="108">
        <f t="shared" si="62"/>
        <v>0</v>
      </c>
      <c r="Q50" s="108">
        <f t="shared" si="62"/>
        <v>0</v>
      </c>
      <c r="R50" s="108">
        <f t="shared" si="62"/>
        <v>0</v>
      </c>
      <c r="S50" s="108">
        <f t="shared" si="62"/>
        <v>0</v>
      </c>
      <c r="T50" s="108">
        <f t="shared" si="62"/>
        <v>0</v>
      </c>
      <c r="U50" s="108">
        <f t="shared" si="62"/>
        <v>0</v>
      </c>
      <c r="V50" s="108">
        <f t="shared" si="62"/>
        <v>0</v>
      </c>
      <c r="W50" s="108">
        <f t="shared" si="62"/>
        <v>0</v>
      </c>
      <c r="X50" s="108">
        <f t="shared" si="62"/>
        <v>0</v>
      </c>
      <c r="Y50" s="108">
        <f t="shared" si="62"/>
        <v>0</v>
      </c>
      <c r="Z50" s="108">
        <f t="shared" si="62"/>
        <v>0</v>
      </c>
      <c r="AA50" s="108">
        <f t="shared" si="62"/>
        <v>0</v>
      </c>
      <c r="AB50" s="108">
        <f t="shared" si="62"/>
        <v>0</v>
      </c>
      <c r="AC50" s="108">
        <f t="shared" si="62"/>
        <v>0</v>
      </c>
      <c r="AD50" s="108">
        <f t="shared" si="62"/>
        <v>0</v>
      </c>
      <c r="AE50" s="108">
        <f t="shared" si="62"/>
        <v>0</v>
      </c>
      <c r="AF50" s="108">
        <f t="shared" si="62"/>
        <v>0</v>
      </c>
      <c r="AG50" s="108">
        <f t="shared" si="62"/>
        <v>0</v>
      </c>
      <c r="AH50" s="108">
        <f t="shared" si="62"/>
        <v>0</v>
      </c>
      <c r="AI50" s="108">
        <f t="shared" si="62"/>
        <v>0</v>
      </c>
      <c r="AJ50" s="108">
        <f t="shared" si="62"/>
        <v>0</v>
      </c>
      <c r="AK50" s="108">
        <f t="shared" si="62"/>
        <v>0</v>
      </c>
      <c r="AL50" s="108">
        <f t="shared" si="62"/>
        <v>0</v>
      </c>
      <c r="AM50" s="108">
        <f t="shared" si="62"/>
        <v>0</v>
      </c>
      <c r="AN50" s="108">
        <f t="shared" si="62"/>
        <v>0</v>
      </c>
      <c r="AO50" s="108">
        <f t="shared" si="62"/>
        <v>0</v>
      </c>
      <c r="AP50" s="108">
        <f t="shared" si="62"/>
        <v>0</v>
      </c>
      <c r="AQ50" s="108">
        <f t="shared" si="62"/>
        <v>0</v>
      </c>
    </row>
    <row r="51" spans="1:43" s="24" customFormat="1" outlineLevel="1">
      <c r="A51" s="100"/>
      <c r="B51" s="104" t="s">
        <v>59</v>
      </c>
      <c r="C51" s="107"/>
      <c r="D51" s="109">
        <f>IF(D12&lt;='Eingabeblatt Neubau'!$E$36,'Eingabeblatt Neubau'!$E$35,'Eingabeblatt Neubau'!$E$40)</f>
        <v>4.6210000000000001E-2</v>
      </c>
      <c r="E51" s="109">
        <f>IF(E12&lt;='Eingabeblatt Neubau'!$E$36,'Eingabeblatt Neubau'!$E$35,'Eingabeblatt Neubau'!$E$40)</f>
        <v>4.6210000000000001E-2</v>
      </c>
      <c r="F51" s="109">
        <f>IF(F12&lt;='Eingabeblatt Neubau'!$E$36,'Eingabeblatt Neubau'!$E$35,'Eingabeblatt Neubau'!$E$40)</f>
        <v>4.6210000000000001E-2</v>
      </c>
      <c r="G51" s="109">
        <f>IF(G12&lt;='Eingabeblatt Neubau'!$E$36,'Eingabeblatt Neubau'!$E$35,'Eingabeblatt Neubau'!$E$40)</f>
        <v>4.6210000000000001E-2</v>
      </c>
      <c r="H51" s="109">
        <f>IF(H12&lt;='Eingabeblatt Neubau'!$E$36,'Eingabeblatt Neubau'!$E$35,'Eingabeblatt Neubau'!$E$40)</f>
        <v>4.6210000000000001E-2</v>
      </c>
      <c r="I51" s="109">
        <f>IF(I12&lt;='Eingabeblatt Neubau'!$E$36,'Eingabeblatt Neubau'!$E$35,'Eingabeblatt Neubau'!$E$40)</f>
        <v>4.6210000000000001E-2</v>
      </c>
      <c r="J51" s="109">
        <f>IF(J12&lt;='Eingabeblatt Neubau'!$E$36,'Eingabeblatt Neubau'!$E$35,'Eingabeblatt Neubau'!$E$40)</f>
        <v>4.6210000000000001E-2</v>
      </c>
      <c r="K51" s="109">
        <f>IF(K12&lt;='Eingabeblatt Neubau'!$E$36,'Eingabeblatt Neubau'!$E$35,'Eingabeblatt Neubau'!$E$40)</f>
        <v>4.6210000000000001E-2</v>
      </c>
      <c r="L51" s="109">
        <f>IF(L12&lt;='Eingabeblatt Neubau'!$E$36,'Eingabeblatt Neubau'!$E$35,'Eingabeblatt Neubau'!$E$40)</f>
        <v>4.6210000000000001E-2</v>
      </c>
      <c r="M51" s="109">
        <f>IF(M12&lt;='Eingabeblatt Neubau'!$E$36,'Eingabeblatt Neubau'!$E$35,'Eingabeblatt Neubau'!$E$40)</f>
        <v>4.6210000000000001E-2</v>
      </c>
      <c r="N51" s="109">
        <f>IF(N12&lt;='Eingabeblatt Neubau'!$E$36,'Eingabeblatt Neubau'!$E$35,'Eingabeblatt Neubau'!$E$40)</f>
        <v>4.6210000000000001E-2</v>
      </c>
      <c r="O51" s="109">
        <f>IF(O12&lt;='Eingabeblatt Neubau'!$E$36,'Eingabeblatt Neubau'!$E$35,'Eingabeblatt Neubau'!$E$40)</f>
        <v>4.6210000000000001E-2</v>
      </c>
      <c r="P51" s="109">
        <f>IF(P12&lt;='Eingabeblatt Neubau'!$E$36,'Eingabeblatt Neubau'!$E$35,'Eingabeblatt Neubau'!$E$40)</f>
        <v>4.6210000000000001E-2</v>
      </c>
      <c r="Q51" s="109">
        <f>IF(Q12&lt;='Eingabeblatt Neubau'!$E$36,'Eingabeblatt Neubau'!$E$35,'Eingabeblatt Neubau'!$E$40)</f>
        <v>4.6210000000000001E-2</v>
      </c>
      <c r="R51" s="109">
        <f>IF(R12&lt;='Eingabeblatt Neubau'!$E$36,'Eingabeblatt Neubau'!$E$35,'Eingabeblatt Neubau'!$E$40)</f>
        <v>4.6210000000000001E-2</v>
      </c>
      <c r="S51" s="109">
        <f>IF(S12&lt;='Eingabeblatt Neubau'!$E$36,'Eingabeblatt Neubau'!$E$35,'Eingabeblatt Neubau'!$E$40)</f>
        <v>4.6210000000000001E-2</v>
      </c>
      <c r="T51" s="109">
        <f>IF(T12&lt;='Eingabeblatt Neubau'!$E$36,'Eingabeblatt Neubau'!$E$35,'Eingabeblatt Neubau'!$E$40)</f>
        <v>4.6210000000000001E-2</v>
      </c>
      <c r="U51" s="109">
        <f>IF(U12&lt;='Eingabeblatt Neubau'!$E$36,'Eingabeblatt Neubau'!$E$35,'Eingabeblatt Neubau'!$E$40)</f>
        <v>4.6210000000000001E-2</v>
      </c>
      <c r="V51" s="109">
        <f>IF(V12&lt;='Eingabeblatt Neubau'!$E$36,'Eingabeblatt Neubau'!$E$35,'Eingabeblatt Neubau'!$E$40)</f>
        <v>4.6210000000000001E-2</v>
      </c>
      <c r="W51" s="109">
        <f>IF(W12&lt;='Eingabeblatt Neubau'!$E$36,'Eingabeblatt Neubau'!$E$35,'Eingabeblatt Neubau'!$E$40)</f>
        <v>4.6210000000000001E-2</v>
      </c>
      <c r="X51" s="109">
        <f>IF(X12&lt;='Eingabeblatt Neubau'!$E$36,'Eingabeblatt Neubau'!$E$35,'Eingabeblatt Neubau'!$E$40)</f>
        <v>4.6210000000000001E-2</v>
      </c>
      <c r="Y51" s="109">
        <f>IF(Y12&lt;='Eingabeblatt Neubau'!$E$36,'Eingabeblatt Neubau'!$E$35,'Eingabeblatt Neubau'!$E$40)</f>
        <v>4.6210000000000001E-2</v>
      </c>
      <c r="Z51" s="109">
        <f>IF(Z12&lt;='Eingabeblatt Neubau'!$E$36,'Eingabeblatt Neubau'!$E$35,'Eingabeblatt Neubau'!$E$40)</f>
        <v>4.6210000000000001E-2</v>
      </c>
      <c r="AA51" s="109">
        <f>IF(AA12&lt;='Eingabeblatt Neubau'!$E$36,'Eingabeblatt Neubau'!$E$35,'Eingabeblatt Neubau'!$E$40)</f>
        <v>4.6210000000000001E-2</v>
      </c>
      <c r="AB51" s="109">
        <f>IF(AB12&lt;='Eingabeblatt Neubau'!$E$36,'Eingabeblatt Neubau'!$E$35,'Eingabeblatt Neubau'!$E$40)</f>
        <v>4.6210000000000001E-2</v>
      </c>
      <c r="AC51" s="109">
        <f>IF(AC12&lt;='Eingabeblatt Neubau'!$E$36,'Eingabeblatt Neubau'!$E$35,'Eingabeblatt Neubau'!$E$40)</f>
        <v>4.6210000000000001E-2</v>
      </c>
      <c r="AD51" s="109">
        <f>IF(AD12&lt;='Eingabeblatt Neubau'!$E$36,'Eingabeblatt Neubau'!$E$35,'Eingabeblatt Neubau'!$E$40)</f>
        <v>4.6210000000000001E-2</v>
      </c>
      <c r="AE51" s="109">
        <f>IF(AE12&lt;='Eingabeblatt Neubau'!$E$36,'Eingabeblatt Neubau'!$E$35,'Eingabeblatt Neubau'!$E$40)</f>
        <v>4.6210000000000001E-2</v>
      </c>
      <c r="AF51" s="109">
        <f>IF(AF12&lt;='Eingabeblatt Neubau'!$E$36,'Eingabeblatt Neubau'!$E$35,'Eingabeblatt Neubau'!$E$40)</f>
        <v>4.6210000000000001E-2</v>
      </c>
      <c r="AG51" s="109">
        <f>IF(AG12&lt;='Eingabeblatt Neubau'!$E$36,'Eingabeblatt Neubau'!$E$35,'Eingabeblatt Neubau'!$E$40)</f>
        <v>4.6210000000000001E-2</v>
      </c>
      <c r="AH51" s="109">
        <f>IF(AH12&lt;='Eingabeblatt Neubau'!$E$36,'Eingabeblatt Neubau'!$E$35,'Eingabeblatt Neubau'!$E$40)</f>
        <v>4.6210000000000001E-2</v>
      </c>
      <c r="AI51" s="109">
        <f>IF(AI12&lt;='Eingabeblatt Neubau'!$E$36,'Eingabeblatt Neubau'!$E$35,'Eingabeblatt Neubau'!$E$40)</f>
        <v>4.6210000000000001E-2</v>
      </c>
      <c r="AJ51" s="109">
        <f>IF(AJ12&lt;='Eingabeblatt Neubau'!$E$36,'Eingabeblatt Neubau'!$E$35,'Eingabeblatt Neubau'!$E$40)</f>
        <v>4.6210000000000001E-2</v>
      </c>
      <c r="AK51" s="109">
        <f>IF(AK12&lt;='Eingabeblatt Neubau'!$E$36,'Eingabeblatt Neubau'!$E$35,'Eingabeblatt Neubau'!$E$40)</f>
        <v>4.6210000000000001E-2</v>
      </c>
      <c r="AL51" s="109">
        <f>IF(AL12&lt;='Eingabeblatt Neubau'!$E$36,'Eingabeblatt Neubau'!$E$35,'Eingabeblatt Neubau'!$E$40)</f>
        <v>4.6210000000000001E-2</v>
      </c>
      <c r="AM51" s="109">
        <f>IF(AM12&lt;='Eingabeblatt Neubau'!$E$36,'Eingabeblatt Neubau'!$E$35,'Eingabeblatt Neubau'!$E$40)</f>
        <v>4.6210000000000001E-2</v>
      </c>
      <c r="AN51" s="109">
        <f>IF(AN12&lt;='Eingabeblatt Neubau'!$E$36,'Eingabeblatt Neubau'!$E$35,'Eingabeblatt Neubau'!$E$40)</f>
        <v>4.6210000000000001E-2</v>
      </c>
      <c r="AO51" s="109">
        <f>IF(AO12&lt;='Eingabeblatt Neubau'!$E$36,'Eingabeblatt Neubau'!$E$35,'Eingabeblatt Neubau'!$E$40)</f>
        <v>4.6210000000000001E-2</v>
      </c>
      <c r="AP51" s="109">
        <f>IF(AP12&lt;='Eingabeblatt Neubau'!$E$36,'Eingabeblatt Neubau'!$E$35,'Eingabeblatt Neubau'!$E$40)</f>
        <v>4.6210000000000001E-2</v>
      </c>
      <c r="AQ51" s="109">
        <f>IF(AQ12&lt;='Eingabeblatt Neubau'!$E$36,'Eingabeblatt Neubau'!$E$35,'Eingabeblatt Neubau'!$E$40)</f>
        <v>4.6210000000000001E-2</v>
      </c>
    </row>
    <row r="52" spans="1:43" s="24" customFormat="1" outlineLevel="1">
      <c r="A52" s="100"/>
      <c r="B52" s="104" t="s">
        <v>60</v>
      </c>
      <c r="C52" s="107"/>
      <c r="D52" s="109" t="str">
        <f t="shared" ref="D52:AQ52" si="63">IF(D53&gt;0,D51,"0")</f>
        <v>0</v>
      </c>
      <c r="E52" s="109" t="str">
        <f t="shared" si="63"/>
        <v>0</v>
      </c>
      <c r="F52" s="109" t="str">
        <f t="shared" si="63"/>
        <v>0</v>
      </c>
      <c r="G52" s="109" t="str">
        <f t="shared" si="63"/>
        <v>0</v>
      </c>
      <c r="H52" s="109" t="str">
        <f t="shared" si="63"/>
        <v>0</v>
      </c>
      <c r="I52" s="109" t="str">
        <f t="shared" si="63"/>
        <v>0</v>
      </c>
      <c r="J52" s="109" t="str">
        <f t="shared" si="63"/>
        <v>0</v>
      </c>
      <c r="K52" s="109" t="str">
        <f t="shared" si="63"/>
        <v>0</v>
      </c>
      <c r="L52" s="109" t="str">
        <f t="shared" si="63"/>
        <v>0</v>
      </c>
      <c r="M52" s="109" t="str">
        <f t="shared" si="63"/>
        <v>0</v>
      </c>
      <c r="N52" s="109" t="str">
        <f t="shared" si="63"/>
        <v>0</v>
      </c>
      <c r="O52" s="109" t="str">
        <f t="shared" si="63"/>
        <v>0</v>
      </c>
      <c r="P52" s="109" t="str">
        <f t="shared" si="63"/>
        <v>0</v>
      </c>
      <c r="Q52" s="109" t="str">
        <f t="shared" si="63"/>
        <v>0</v>
      </c>
      <c r="R52" s="109" t="str">
        <f t="shared" si="63"/>
        <v>0</v>
      </c>
      <c r="S52" s="109" t="str">
        <f t="shared" si="63"/>
        <v>0</v>
      </c>
      <c r="T52" s="109" t="str">
        <f t="shared" si="63"/>
        <v>0</v>
      </c>
      <c r="U52" s="109" t="str">
        <f t="shared" si="63"/>
        <v>0</v>
      </c>
      <c r="V52" s="109" t="str">
        <f t="shared" si="63"/>
        <v>0</v>
      </c>
      <c r="W52" s="109" t="str">
        <f t="shared" si="63"/>
        <v>0</v>
      </c>
      <c r="X52" s="109" t="str">
        <f t="shared" si="63"/>
        <v>0</v>
      </c>
      <c r="Y52" s="109" t="str">
        <f t="shared" si="63"/>
        <v>0</v>
      </c>
      <c r="Z52" s="109" t="str">
        <f t="shared" si="63"/>
        <v>0</v>
      </c>
      <c r="AA52" s="109" t="str">
        <f t="shared" si="63"/>
        <v>0</v>
      </c>
      <c r="AB52" s="109" t="str">
        <f t="shared" si="63"/>
        <v>0</v>
      </c>
      <c r="AC52" s="109" t="str">
        <f t="shared" si="63"/>
        <v>0</v>
      </c>
      <c r="AD52" s="109" t="str">
        <f t="shared" si="63"/>
        <v>0</v>
      </c>
      <c r="AE52" s="109" t="str">
        <f t="shared" si="63"/>
        <v>0</v>
      </c>
      <c r="AF52" s="109" t="str">
        <f t="shared" si="63"/>
        <v>0</v>
      </c>
      <c r="AG52" s="109" t="str">
        <f t="shared" si="63"/>
        <v>0</v>
      </c>
      <c r="AH52" s="109" t="str">
        <f t="shared" si="63"/>
        <v>0</v>
      </c>
      <c r="AI52" s="109" t="str">
        <f t="shared" si="63"/>
        <v>0</v>
      </c>
      <c r="AJ52" s="109" t="str">
        <f t="shared" si="63"/>
        <v>0</v>
      </c>
      <c r="AK52" s="109" t="str">
        <f t="shared" si="63"/>
        <v>0</v>
      </c>
      <c r="AL52" s="109" t="str">
        <f t="shared" si="63"/>
        <v>0</v>
      </c>
      <c r="AM52" s="109" t="str">
        <f t="shared" si="63"/>
        <v>0</v>
      </c>
      <c r="AN52" s="109" t="str">
        <f t="shared" si="63"/>
        <v>0</v>
      </c>
      <c r="AO52" s="109" t="str">
        <f t="shared" si="63"/>
        <v>0</v>
      </c>
      <c r="AP52" s="109" t="str">
        <f t="shared" si="63"/>
        <v>0</v>
      </c>
      <c r="AQ52" s="109" t="str">
        <f t="shared" si="63"/>
        <v>0</v>
      </c>
    </row>
    <row r="53" spans="1:43" s="24" customFormat="1" ht="13.5" outlineLevel="1" thickBot="1">
      <c r="A53" s="100"/>
      <c r="B53" s="110" t="s">
        <v>61</v>
      </c>
      <c r="C53" s="111"/>
      <c r="D53" s="112">
        <f t="shared" ref="D53:AQ53" si="64">(D51*C47)</f>
        <v>0</v>
      </c>
      <c r="E53" s="112">
        <f t="shared" si="64"/>
        <v>0</v>
      </c>
      <c r="F53" s="112">
        <f t="shared" si="64"/>
        <v>0</v>
      </c>
      <c r="G53" s="112">
        <f t="shared" si="64"/>
        <v>0</v>
      </c>
      <c r="H53" s="112">
        <f t="shared" si="64"/>
        <v>0</v>
      </c>
      <c r="I53" s="112">
        <f t="shared" si="64"/>
        <v>0</v>
      </c>
      <c r="J53" s="112">
        <f t="shared" si="64"/>
        <v>0</v>
      </c>
      <c r="K53" s="112">
        <f t="shared" si="64"/>
        <v>0</v>
      </c>
      <c r="L53" s="112">
        <f t="shared" si="64"/>
        <v>0</v>
      </c>
      <c r="M53" s="112">
        <f t="shared" si="64"/>
        <v>0</v>
      </c>
      <c r="N53" s="112">
        <f t="shared" si="64"/>
        <v>0</v>
      </c>
      <c r="O53" s="112">
        <f t="shared" si="64"/>
        <v>0</v>
      </c>
      <c r="P53" s="112">
        <f t="shared" si="64"/>
        <v>0</v>
      </c>
      <c r="Q53" s="112">
        <f t="shared" si="64"/>
        <v>0</v>
      </c>
      <c r="R53" s="112">
        <f t="shared" si="64"/>
        <v>0</v>
      </c>
      <c r="S53" s="112">
        <f t="shared" si="64"/>
        <v>0</v>
      </c>
      <c r="T53" s="112">
        <f t="shared" si="64"/>
        <v>0</v>
      </c>
      <c r="U53" s="112">
        <f t="shared" si="64"/>
        <v>0</v>
      </c>
      <c r="V53" s="112">
        <f t="shared" si="64"/>
        <v>0</v>
      </c>
      <c r="W53" s="112">
        <f t="shared" si="64"/>
        <v>0</v>
      </c>
      <c r="X53" s="112">
        <f t="shared" si="64"/>
        <v>0</v>
      </c>
      <c r="Y53" s="112">
        <f t="shared" si="64"/>
        <v>0</v>
      </c>
      <c r="Z53" s="112">
        <f t="shared" si="64"/>
        <v>0</v>
      </c>
      <c r="AA53" s="112">
        <f t="shared" si="64"/>
        <v>0</v>
      </c>
      <c r="AB53" s="112">
        <f t="shared" si="64"/>
        <v>0</v>
      </c>
      <c r="AC53" s="112">
        <f t="shared" si="64"/>
        <v>0</v>
      </c>
      <c r="AD53" s="112">
        <f t="shared" si="64"/>
        <v>0</v>
      </c>
      <c r="AE53" s="112">
        <f t="shared" si="64"/>
        <v>0</v>
      </c>
      <c r="AF53" s="112">
        <f t="shared" si="64"/>
        <v>0</v>
      </c>
      <c r="AG53" s="112">
        <f t="shared" si="64"/>
        <v>0</v>
      </c>
      <c r="AH53" s="112">
        <f t="shared" si="64"/>
        <v>0</v>
      </c>
      <c r="AI53" s="112">
        <f t="shared" si="64"/>
        <v>0</v>
      </c>
      <c r="AJ53" s="112">
        <f t="shared" si="64"/>
        <v>0</v>
      </c>
      <c r="AK53" s="112">
        <f t="shared" si="64"/>
        <v>0</v>
      </c>
      <c r="AL53" s="112">
        <f t="shared" si="64"/>
        <v>0</v>
      </c>
      <c r="AM53" s="112">
        <f t="shared" si="64"/>
        <v>0</v>
      </c>
      <c r="AN53" s="112">
        <f t="shared" si="64"/>
        <v>0</v>
      </c>
      <c r="AO53" s="112">
        <f t="shared" si="64"/>
        <v>0</v>
      </c>
      <c r="AP53" s="112">
        <f t="shared" si="64"/>
        <v>0</v>
      </c>
      <c r="AQ53" s="112">
        <f t="shared" si="64"/>
        <v>0</v>
      </c>
    </row>
    <row r="54" spans="1:43" s="24" customFormat="1" outlineLevel="1">
      <c r="A54" s="100"/>
      <c r="B54" s="113" t="s">
        <v>62</v>
      </c>
      <c r="C54" s="103">
        <f>IF('Eingabeblatt Neubau'!$E$50&gt;0,'Eingabeblatt Neubau'!$E$50,0)</f>
        <v>0</v>
      </c>
      <c r="D54" s="103">
        <f t="shared" ref="D54:AQ54" si="65">IF(C54-D56&gt;0,C54-D56,0)</f>
        <v>0</v>
      </c>
      <c r="E54" s="103">
        <f t="shared" si="65"/>
        <v>0</v>
      </c>
      <c r="F54" s="103">
        <f t="shared" si="65"/>
        <v>0</v>
      </c>
      <c r="G54" s="103">
        <f t="shared" si="65"/>
        <v>0</v>
      </c>
      <c r="H54" s="103">
        <f t="shared" si="65"/>
        <v>0</v>
      </c>
      <c r="I54" s="103">
        <f t="shared" si="65"/>
        <v>0</v>
      </c>
      <c r="J54" s="103">
        <f t="shared" si="65"/>
        <v>0</v>
      </c>
      <c r="K54" s="103">
        <f t="shared" si="65"/>
        <v>0</v>
      </c>
      <c r="L54" s="103">
        <f t="shared" si="65"/>
        <v>0</v>
      </c>
      <c r="M54" s="103">
        <f t="shared" si="65"/>
        <v>0</v>
      </c>
      <c r="N54" s="103">
        <f t="shared" si="65"/>
        <v>0</v>
      </c>
      <c r="O54" s="103">
        <f t="shared" si="65"/>
        <v>0</v>
      </c>
      <c r="P54" s="103">
        <f t="shared" si="65"/>
        <v>0</v>
      </c>
      <c r="Q54" s="103">
        <f t="shared" si="65"/>
        <v>0</v>
      </c>
      <c r="R54" s="103">
        <f t="shared" si="65"/>
        <v>0</v>
      </c>
      <c r="S54" s="103">
        <f t="shared" si="65"/>
        <v>0</v>
      </c>
      <c r="T54" s="103">
        <f t="shared" si="65"/>
        <v>0</v>
      </c>
      <c r="U54" s="103">
        <f t="shared" si="65"/>
        <v>0</v>
      </c>
      <c r="V54" s="103">
        <f t="shared" si="65"/>
        <v>0</v>
      </c>
      <c r="W54" s="103">
        <f t="shared" si="65"/>
        <v>0</v>
      </c>
      <c r="X54" s="103">
        <f t="shared" si="65"/>
        <v>0</v>
      </c>
      <c r="Y54" s="103">
        <f t="shared" si="65"/>
        <v>0</v>
      </c>
      <c r="Z54" s="103">
        <f t="shared" si="65"/>
        <v>0</v>
      </c>
      <c r="AA54" s="103">
        <f t="shared" si="65"/>
        <v>0</v>
      </c>
      <c r="AB54" s="103">
        <f t="shared" si="65"/>
        <v>0</v>
      </c>
      <c r="AC54" s="103">
        <f t="shared" si="65"/>
        <v>0</v>
      </c>
      <c r="AD54" s="103">
        <f t="shared" si="65"/>
        <v>0</v>
      </c>
      <c r="AE54" s="103">
        <f t="shared" si="65"/>
        <v>0</v>
      </c>
      <c r="AF54" s="103">
        <f t="shared" si="65"/>
        <v>0</v>
      </c>
      <c r="AG54" s="103">
        <f t="shared" si="65"/>
        <v>0</v>
      </c>
      <c r="AH54" s="103">
        <f t="shared" si="65"/>
        <v>0</v>
      </c>
      <c r="AI54" s="103">
        <f t="shared" si="65"/>
        <v>0</v>
      </c>
      <c r="AJ54" s="103">
        <f t="shared" si="65"/>
        <v>0</v>
      </c>
      <c r="AK54" s="103">
        <f t="shared" si="65"/>
        <v>0</v>
      </c>
      <c r="AL54" s="103">
        <f t="shared" si="65"/>
        <v>0</v>
      </c>
      <c r="AM54" s="103">
        <f t="shared" si="65"/>
        <v>0</v>
      </c>
      <c r="AN54" s="103">
        <f t="shared" si="65"/>
        <v>0</v>
      </c>
      <c r="AO54" s="103">
        <f t="shared" si="65"/>
        <v>0</v>
      </c>
      <c r="AP54" s="103">
        <f t="shared" si="65"/>
        <v>0</v>
      </c>
      <c r="AQ54" s="103">
        <f t="shared" si="65"/>
        <v>0</v>
      </c>
    </row>
    <row r="55" spans="1:43" s="24" customFormat="1" outlineLevel="1">
      <c r="A55" s="100"/>
      <c r="B55" s="104" t="s">
        <v>92</v>
      </c>
      <c r="C55" s="106"/>
      <c r="D55" s="105">
        <f>IF(D54&gt;D56,IF(D12&lt;='Eingabeblatt Neubau'!$E$55,'Berechnung (Neubau)'!D58*'Berechnung (Neubau)'!C54,(D58+'Eingabeblatt Neubau'!$E$51)*'Eingabeblatt Neubau'!$E$50),D57+D60)</f>
        <v>0</v>
      </c>
      <c r="E55" s="105">
        <f>IF(E54&gt;E56,IF(E12&lt;='Eingabeblatt Neubau'!$E$55,'Berechnung (Neubau)'!E58*'Berechnung (Neubau)'!D54,(E58+'Eingabeblatt Neubau'!$E$51)*'Eingabeblatt Neubau'!$E$50),E57+E60)</f>
        <v>0</v>
      </c>
      <c r="F55" s="105">
        <f>IF(F54&gt;F56,IF(F12&lt;='Eingabeblatt Neubau'!$E$55,'Berechnung (Neubau)'!F58*'Berechnung (Neubau)'!E54,(F58+'Eingabeblatt Neubau'!$E$51)*'Eingabeblatt Neubau'!$E$50),F57+F60)</f>
        <v>0</v>
      </c>
      <c r="G55" s="105">
        <f>IF(G54&gt;G56,IF(G12&lt;='Eingabeblatt Neubau'!$E$55,'Berechnung (Neubau)'!G58*'Berechnung (Neubau)'!F54,(G58+'Eingabeblatt Neubau'!$E$51)*'Eingabeblatt Neubau'!$E$50),G57+G60)</f>
        <v>0</v>
      </c>
      <c r="H55" s="105">
        <f>IF(H54&gt;H56,IF(H12&lt;='Eingabeblatt Neubau'!$E$55,'Berechnung (Neubau)'!H58*'Berechnung (Neubau)'!G54,(H58+'Eingabeblatt Neubau'!$E$51)*'Eingabeblatt Neubau'!$E$50),H57+H60)</f>
        <v>0</v>
      </c>
      <c r="I55" s="105">
        <f>IF(I54&gt;I56,IF(I12&lt;='Eingabeblatt Neubau'!$E$55,'Berechnung (Neubau)'!I58*'Berechnung (Neubau)'!H54,(I58+'Eingabeblatt Neubau'!$E$51)*'Eingabeblatt Neubau'!$E$50),I57+I60)</f>
        <v>0</v>
      </c>
      <c r="J55" s="105">
        <f>IF(J54&gt;J56,IF(J12&lt;='Eingabeblatt Neubau'!$E$55,'Berechnung (Neubau)'!J58*'Berechnung (Neubau)'!I54,(J58+'Eingabeblatt Neubau'!$E$51)*'Eingabeblatt Neubau'!$E$50),J57+J60)</f>
        <v>0</v>
      </c>
      <c r="K55" s="105">
        <f>IF(K54&gt;K56,IF(K12&lt;='Eingabeblatt Neubau'!$E$55,'Berechnung (Neubau)'!K58*'Berechnung (Neubau)'!J54,(K58+'Eingabeblatt Neubau'!$E$51)*'Eingabeblatt Neubau'!$E$50),K57+K60)</f>
        <v>0</v>
      </c>
      <c r="L55" s="105">
        <f>IF(L54&gt;L56,IF(L12&lt;='Eingabeblatt Neubau'!$E$55,'Berechnung (Neubau)'!L58*'Berechnung (Neubau)'!K54,(L58+'Eingabeblatt Neubau'!$E$51)*'Eingabeblatt Neubau'!$E$50),L57+L60)</f>
        <v>0</v>
      </c>
      <c r="M55" s="105">
        <f>IF(M54&gt;M56,IF(M12&lt;='Eingabeblatt Neubau'!$E$55,'Berechnung (Neubau)'!M58*'Berechnung (Neubau)'!L54,(M58+'Eingabeblatt Neubau'!$E$51)*'Eingabeblatt Neubau'!$E$50),M57+M60)</f>
        <v>0</v>
      </c>
      <c r="N55" s="105">
        <f>IF(N54&gt;N56,IF(N12&lt;='Eingabeblatt Neubau'!$E$55,'Berechnung (Neubau)'!N58*'Berechnung (Neubau)'!M54,(N58+'Eingabeblatt Neubau'!$E$51)*'Eingabeblatt Neubau'!$E$50),N57+N60)</f>
        <v>0</v>
      </c>
      <c r="O55" s="105">
        <f>IF(O54&gt;O56,IF(O12&lt;='Eingabeblatt Neubau'!$E$55,'Berechnung (Neubau)'!O58*'Berechnung (Neubau)'!N54,(O58+'Eingabeblatt Neubau'!$E$51)*'Eingabeblatt Neubau'!$E$50),O57+O60)</f>
        <v>0</v>
      </c>
      <c r="P55" s="105">
        <f>IF(P54&gt;P56,IF(P12&lt;='Eingabeblatt Neubau'!$E$55,'Berechnung (Neubau)'!P58*'Berechnung (Neubau)'!O54,(P58+'Eingabeblatt Neubau'!$E$51)*'Eingabeblatt Neubau'!$E$50),P57+P60)</f>
        <v>0</v>
      </c>
      <c r="Q55" s="105">
        <f>IF(Q54&gt;Q56,IF(Q12&lt;='Eingabeblatt Neubau'!$E$55,'Berechnung (Neubau)'!Q58*'Berechnung (Neubau)'!P54,(Q58+'Eingabeblatt Neubau'!$E$51)*'Eingabeblatt Neubau'!$E$50),Q57+Q60)</f>
        <v>0</v>
      </c>
      <c r="R55" s="105">
        <f>IF(R54&gt;R56,IF(R12&lt;='Eingabeblatt Neubau'!$E$55,'Berechnung (Neubau)'!R58*'Berechnung (Neubau)'!Q54,(R58+'Eingabeblatt Neubau'!$E$51)*'Eingabeblatt Neubau'!$E$50),R57+R60)</f>
        <v>0</v>
      </c>
      <c r="S55" s="105">
        <f>IF(S54&gt;S56,IF(S12&lt;='Eingabeblatt Neubau'!$E$55,'Berechnung (Neubau)'!S58*'Berechnung (Neubau)'!R54,(S58+'Eingabeblatt Neubau'!$E$51)*'Eingabeblatt Neubau'!$E$50),S57+S60)</f>
        <v>0</v>
      </c>
      <c r="T55" s="105">
        <f>IF(T54&gt;T56,IF(T12&lt;='Eingabeblatt Neubau'!$E$55,'Berechnung (Neubau)'!T58*'Berechnung (Neubau)'!S54,(T58+'Eingabeblatt Neubau'!$E$51)*'Eingabeblatt Neubau'!$E$50),T57+T60)</f>
        <v>0</v>
      </c>
      <c r="U55" s="105">
        <f>IF(U54&gt;U56,IF(U12&lt;='Eingabeblatt Neubau'!$E$55,'Berechnung (Neubau)'!U58*'Berechnung (Neubau)'!T54,(U58+'Eingabeblatt Neubau'!$E$51)*'Eingabeblatt Neubau'!$E$50),U57+U60)</f>
        <v>0</v>
      </c>
      <c r="V55" s="105">
        <f>IF(V54&gt;V56,IF(V12&lt;='Eingabeblatt Neubau'!$E$55,'Berechnung (Neubau)'!V58*'Berechnung (Neubau)'!U54,(V58+'Eingabeblatt Neubau'!$E$51)*'Eingabeblatt Neubau'!$E$50),V57+V60)</f>
        <v>0</v>
      </c>
      <c r="W55" s="105">
        <f>IF(W54&gt;W56,IF(W12&lt;='Eingabeblatt Neubau'!$E$55,'Berechnung (Neubau)'!W58*'Berechnung (Neubau)'!V54,(W58+'Eingabeblatt Neubau'!$E$51)*'Eingabeblatt Neubau'!$E$50),W57+W60)</f>
        <v>0</v>
      </c>
      <c r="X55" s="105">
        <f>IF(X54&gt;X56,IF(X12&lt;='Eingabeblatt Neubau'!$E$55,'Berechnung (Neubau)'!X58*'Berechnung (Neubau)'!W54,(X58+'Eingabeblatt Neubau'!$E$51)*'Eingabeblatt Neubau'!$E$50),X57+X60)</f>
        <v>0</v>
      </c>
      <c r="Y55" s="105">
        <f>IF(Y54&gt;Y56,IF(Y12&lt;='Eingabeblatt Neubau'!$E$55,'Berechnung (Neubau)'!Y58*'Berechnung (Neubau)'!X54,(Y58+'Eingabeblatt Neubau'!$E$51)*'Eingabeblatt Neubau'!$E$50),Y57+Y60)</f>
        <v>0</v>
      </c>
      <c r="Z55" s="105">
        <f>IF(Z54&gt;Z56,IF(Z12&lt;='Eingabeblatt Neubau'!$E$55,'Berechnung (Neubau)'!Z58*'Berechnung (Neubau)'!Y54,(Z58+'Eingabeblatt Neubau'!$E$51)*'Eingabeblatt Neubau'!$E$50),Z57+Z60)</f>
        <v>0</v>
      </c>
      <c r="AA55" s="105">
        <f>IF(AA54&gt;AA56,IF(AA12&lt;='Eingabeblatt Neubau'!$E$55,'Berechnung (Neubau)'!AA58*'Berechnung (Neubau)'!Z54,(AA58+'Eingabeblatt Neubau'!$E$51)*'Eingabeblatt Neubau'!$E$50),AA57+AA60)</f>
        <v>0</v>
      </c>
      <c r="AB55" s="105">
        <f>IF(AB54&gt;AB56,IF(AB12&lt;='Eingabeblatt Neubau'!$E$55,'Berechnung (Neubau)'!AB58*'Berechnung (Neubau)'!AA54,(AB58+'Eingabeblatt Neubau'!$E$51)*'Eingabeblatt Neubau'!$E$50),AB57+AB60)</f>
        <v>0</v>
      </c>
      <c r="AC55" s="105">
        <f>IF(AC54&gt;AC56,IF(AC12&lt;='Eingabeblatt Neubau'!$E$55,'Berechnung (Neubau)'!AC58*'Berechnung (Neubau)'!AB54,(AC58+'Eingabeblatt Neubau'!$E$51)*'Eingabeblatt Neubau'!$E$50),AC57+AC60)</f>
        <v>0</v>
      </c>
      <c r="AD55" s="105">
        <f>IF(AD54&gt;AD56,IF(AD12&lt;='Eingabeblatt Neubau'!$E$55,'Berechnung (Neubau)'!AD58*'Berechnung (Neubau)'!AC54,(AD58+'Eingabeblatt Neubau'!$E$51)*'Eingabeblatt Neubau'!$E$50),AD57+AD60)</f>
        <v>0</v>
      </c>
      <c r="AE55" s="105">
        <f>IF(AE54&gt;AE56,IF(AE12&lt;='Eingabeblatt Neubau'!$E$55,'Berechnung (Neubau)'!AE58*'Berechnung (Neubau)'!AD54,(AE58+'Eingabeblatt Neubau'!$E$51)*'Eingabeblatt Neubau'!$E$50),AE57+AE60)</f>
        <v>0</v>
      </c>
      <c r="AF55" s="105">
        <f>IF(AF54&gt;AF56,IF(AF12&lt;='Eingabeblatt Neubau'!$E$55,'Berechnung (Neubau)'!AF58*'Berechnung (Neubau)'!AE54,(AF58+'Eingabeblatt Neubau'!$E$51)*'Eingabeblatt Neubau'!$E$50),AF57+AF60)</f>
        <v>0</v>
      </c>
      <c r="AG55" s="105">
        <f>IF(AG54&gt;AG56,IF(AG12&lt;='Eingabeblatt Neubau'!$E$55,'Berechnung (Neubau)'!AG58*'Berechnung (Neubau)'!AF54,(AG58+'Eingabeblatt Neubau'!$E$51)*'Eingabeblatt Neubau'!$E$50),AG57+AG60)</f>
        <v>0</v>
      </c>
      <c r="AH55" s="105">
        <f>IF(AH54&gt;AH56,IF(AH12&lt;='Eingabeblatt Neubau'!$E$55,'Berechnung (Neubau)'!AH58*'Berechnung (Neubau)'!AG54,(AH58+'Eingabeblatt Neubau'!$E$51)*'Eingabeblatt Neubau'!$E$50),AH57+AH60)</f>
        <v>0</v>
      </c>
      <c r="AI55" s="105">
        <f>IF(AI54&gt;AI56,IF(AI12&lt;='Eingabeblatt Neubau'!$E$55,'Berechnung (Neubau)'!AI58*'Berechnung (Neubau)'!AH54,(AI58+'Eingabeblatt Neubau'!$E$51)*'Eingabeblatt Neubau'!$E$50),AI57+AI60)</f>
        <v>0</v>
      </c>
      <c r="AJ55" s="105">
        <f>IF(AJ54&gt;AJ56,IF(AJ12&lt;='Eingabeblatt Neubau'!$E$55,'Berechnung (Neubau)'!AJ58*'Berechnung (Neubau)'!AI54,(AJ58+'Eingabeblatt Neubau'!$E$51)*'Eingabeblatt Neubau'!$E$50),AJ57+AJ60)</f>
        <v>0</v>
      </c>
      <c r="AK55" s="105">
        <f>IF(AK54&gt;AK56,IF(AK12&lt;='Eingabeblatt Neubau'!$E$55,'Berechnung (Neubau)'!AK58*'Berechnung (Neubau)'!AJ54,(AK58+'Eingabeblatt Neubau'!$E$51)*'Eingabeblatt Neubau'!$E$50),AK57+AK60)</f>
        <v>0</v>
      </c>
      <c r="AL55" s="105">
        <f>IF(AL54&gt;AL56,IF(AL12&lt;='Eingabeblatt Neubau'!$E$55,'Berechnung (Neubau)'!AL58*'Berechnung (Neubau)'!AK54,(AL58+'Eingabeblatt Neubau'!$E$51)*'Eingabeblatt Neubau'!$E$50),AL57+AL60)</f>
        <v>0</v>
      </c>
      <c r="AM55" s="105">
        <f>IF(AM54&gt;AM56,IF(AM12&lt;='Eingabeblatt Neubau'!$E$55,'Berechnung (Neubau)'!AM58*'Berechnung (Neubau)'!AL54,(AM58+'Eingabeblatt Neubau'!$E$51)*'Eingabeblatt Neubau'!$E$50),AM57+AM60)</f>
        <v>0</v>
      </c>
      <c r="AN55" s="105">
        <f>IF(AN54&gt;AN56,IF(AN12&lt;='Eingabeblatt Neubau'!$E$55,'Berechnung (Neubau)'!AN58*'Berechnung (Neubau)'!AM54,(AN58+'Eingabeblatt Neubau'!$E$51)*'Eingabeblatt Neubau'!$E$50),AN57+AN60)</f>
        <v>0</v>
      </c>
      <c r="AO55" s="105">
        <f>IF(AO54&gt;AO56,IF(AO12&lt;='Eingabeblatt Neubau'!$E$55,'Berechnung (Neubau)'!AO58*'Berechnung (Neubau)'!AN54,(AO58+'Eingabeblatt Neubau'!$E$51)*'Eingabeblatt Neubau'!$E$50),AO57+AO60)</f>
        <v>0</v>
      </c>
      <c r="AP55" s="105">
        <f>IF(AP54&gt;AP56,IF(AP12&lt;='Eingabeblatt Neubau'!$E$55,'Berechnung (Neubau)'!AP58*'Berechnung (Neubau)'!AO54,(AP58+'Eingabeblatt Neubau'!$E$51)*'Eingabeblatt Neubau'!$E$50),AP57+AP60)</f>
        <v>0</v>
      </c>
      <c r="AQ55" s="105">
        <f>IF(AQ54&gt;AQ56,IF(AQ12&lt;='Eingabeblatt Neubau'!$E$55,'Berechnung (Neubau)'!AQ58*'Berechnung (Neubau)'!AP54,(AQ58+'Eingabeblatt Neubau'!$E$51)*'Eingabeblatt Neubau'!$E$50),AQ57+AQ60)</f>
        <v>0</v>
      </c>
    </row>
    <row r="56" spans="1:43" s="24" customFormat="1" outlineLevel="1">
      <c r="A56" s="100"/>
      <c r="B56" s="104" t="s">
        <v>57</v>
      </c>
      <c r="C56" s="107"/>
      <c r="D56" s="108">
        <f>(IF(D12&lt;='Eingabeblatt Neubau'!$E$55,'Berechnung (Neubau)'!D58*'Berechnung (Neubau)'!C54,(D58+'Eingabeblatt Neubau'!$E$51)*'Eingabeblatt Neubau'!$E$50))-D60</f>
        <v>0</v>
      </c>
      <c r="E56" s="108">
        <f>(IF(E12&lt;='Eingabeblatt Neubau'!$E$55,'Berechnung (Neubau)'!E58*'Berechnung (Neubau)'!D54,(E58+'Eingabeblatt Neubau'!$E$51)*'Eingabeblatt Neubau'!$E$50))-E60</f>
        <v>0</v>
      </c>
      <c r="F56" s="108">
        <f>(IF(F12&lt;='Eingabeblatt Neubau'!$E$55,'Berechnung (Neubau)'!F58*'Berechnung (Neubau)'!E54,(F58+'Eingabeblatt Neubau'!$E$51)*'Eingabeblatt Neubau'!$E$50))-F60</f>
        <v>0</v>
      </c>
      <c r="G56" s="108">
        <f>(IF(G12&lt;='Eingabeblatt Neubau'!$E$55,'Berechnung (Neubau)'!G58*'Berechnung (Neubau)'!F54,(G58+'Eingabeblatt Neubau'!$E$51)*'Eingabeblatt Neubau'!$E$50))-G60</f>
        <v>0</v>
      </c>
      <c r="H56" s="108">
        <f>(IF(H12&lt;='Eingabeblatt Neubau'!$E$55,'Berechnung (Neubau)'!H58*'Berechnung (Neubau)'!G54,(H58+'Eingabeblatt Neubau'!$E$51)*'Eingabeblatt Neubau'!$E$50))-H60</f>
        <v>0</v>
      </c>
      <c r="I56" s="108">
        <f>(IF(I12&lt;='Eingabeblatt Neubau'!$E$55,'Berechnung (Neubau)'!I58*'Berechnung (Neubau)'!H54,(I58+'Eingabeblatt Neubau'!$E$51)*'Eingabeblatt Neubau'!$E$50))-I60</f>
        <v>0</v>
      </c>
      <c r="J56" s="108">
        <f>(IF(J12&lt;='Eingabeblatt Neubau'!$E$55,'Berechnung (Neubau)'!J58*'Berechnung (Neubau)'!I54,(J58+'Eingabeblatt Neubau'!$E$51)*'Eingabeblatt Neubau'!$E$50))-J60</f>
        <v>0</v>
      </c>
      <c r="K56" s="108">
        <f>(IF(K12&lt;='Eingabeblatt Neubau'!$E$55,'Berechnung (Neubau)'!K58*'Berechnung (Neubau)'!J54,(K58+'Eingabeblatt Neubau'!$E$51)*'Eingabeblatt Neubau'!$E$50))-K60</f>
        <v>0</v>
      </c>
      <c r="L56" s="108">
        <f>(IF(L12&lt;='Eingabeblatt Neubau'!$E$55,'Berechnung (Neubau)'!L58*'Berechnung (Neubau)'!K54,(L58+'Eingabeblatt Neubau'!$E$51)*'Eingabeblatt Neubau'!$E$50))-L60</f>
        <v>0</v>
      </c>
      <c r="M56" s="108">
        <f>(IF(M12&lt;='Eingabeblatt Neubau'!$E$55,'Berechnung (Neubau)'!M58*'Berechnung (Neubau)'!L54,(M58+'Eingabeblatt Neubau'!$E$51)*'Eingabeblatt Neubau'!$E$50))-M60</f>
        <v>0</v>
      </c>
      <c r="N56" s="108">
        <f>(IF(N12&lt;='Eingabeblatt Neubau'!$E$55,'Berechnung (Neubau)'!N58*'Berechnung (Neubau)'!M54,(N58+'Eingabeblatt Neubau'!$E$51)*'Eingabeblatt Neubau'!$E$50))-N60</f>
        <v>0</v>
      </c>
      <c r="O56" s="108">
        <f>(IF(O12&lt;='Eingabeblatt Neubau'!$E$55,'Berechnung (Neubau)'!O58*'Berechnung (Neubau)'!N54,(O58+'Eingabeblatt Neubau'!$E$51)*'Eingabeblatt Neubau'!$E$50))-O60</f>
        <v>0</v>
      </c>
      <c r="P56" s="108">
        <f>(IF(P12&lt;='Eingabeblatt Neubau'!$E$55,'Berechnung (Neubau)'!P58*'Berechnung (Neubau)'!O54,(P58+'Eingabeblatt Neubau'!$E$51)*'Eingabeblatt Neubau'!$E$50))-P60</f>
        <v>0</v>
      </c>
      <c r="Q56" s="108">
        <f>(IF(Q12&lt;='Eingabeblatt Neubau'!$E$55,'Berechnung (Neubau)'!Q58*'Berechnung (Neubau)'!P54,(Q58+'Eingabeblatt Neubau'!$E$51)*'Eingabeblatt Neubau'!$E$50))-Q60</f>
        <v>0</v>
      </c>
      <c r="R56" s="108">
        <f>(IF(R12&lt;='Eingabeblatt Neubau'!$E$55,'Berechnung (Neubau)'!R58*'Berechnung (Neubau)'!Q54,(R58+'Eingabeblatt Neubau'!$E$51)*'Eingabeblatt Neubau'!$E$50))-R60</f>
        <v>0</v>
      </c>
      <c r="S56" s="108">
        <f>(IF(S12&lt;='Eingabeblatt Neubau'!$E$55,'Berechnung (Neubau)'!S58*'Berechnung (Neubau)'!R54,(S58+'Eingabeblatt Neubau'!$E$51)*'Eingabeblatt Neubau'!$E$50))-S60</f>
        <v>0</v>
      </c>
      <c r="T56" s="108">
        <f>(IF(T12&lt;='Eingabeblatt Neubau'!$E$55,'Berechnung (Neubau)'!T58*'Berechnung (Neubau)'!S54,(T58+'Eingabeblatt Neubau'!$E$51)*'Eingabeblatt Neubau'!$E$50))-T60</f>
        <v>0</v>
      </c>
      <c r="U56" s="108">
        <f>(IF(U12&lt;='Eingabeblatt Neubau'!$E$55,'Berechnung (Neubau)'!U58*'Berechnung (Neubau)'!T54,(U58+'Eingabeblatt Neubau'!$E$51)*'Eingabeblatt Neubau'!$E$50))-U60</f>
        <v>0</v>
      </c>
      <c r="V56" s="108">
        <f>(IF(V12&lt;='Eingabeblatt Neubau'!$E$55,'Berechnung (Neubau)'!V58*'Berechnung (Neubau)'!U54,(V58+'Eingabeblatt Neubau'!$E$51)*'Eingabeblatt Neubau'!$E$50))-V60</f>
        <v>0</v>
      </c>
      <c r="W56" s="108">
        <f>(IF(W12&lt;='Eingabeblatt Neubau'!$E$55,'Berechnung (Neubau)'!W58*'Berechnung (Neubau)'!V54,(W58+'Eingabeblatt Neubau'!$E$51)*'Eingabeblatt Neubau'!$E$50))-W60</f>
        <v>0</v>
      </c>
      <c r="X56" s="108">
        <f>(IF(X12&lt;='Eingabeblatt Neubau'!$E$55,'Berechnung (Neubau)'!X58*'Berechnung (Neubau)'!W54,(X58+'Eingabeblatt Neubau'!$E$51)*'Eingabeblatt Neubau'!$E$50))-X60</f>
        <v>0</v>
      </c>
      <c r="Y56" s="108">
        <f>(IF(Y12&lt;='Eingabeblatt Neubau'!$E$55,'Berechnung (Neubau)'!Y58*'Berechnung (Neubau)'!X54,(Y58+'Eingabeblatt Neubau'!$E$51)*'Eingabeblatt Neubau'!$E$50))-Y60</f>
        <v>0</v>
      </c>
      <c r="Z56" s="108">
        <f>(IF(Z12&lt;='Eingabeblatt Neubau'!$E$55,'Berechnung (Neubau)'!Z58*'Berechnung (Neubau)'!Y54,(Z58+'Eingabeblatt Neubau'!$E$51)*'Eingabeblatt Neubau'!$E$50))-Z60</f>
        <v>0</v>
      </c>
      <c r="AA56" s="108">
        <f>(IF(AA12&lt;='Eingabeblatt Neubau'!$E$55,'Berechnung (Neubau)'!AA58*'Berechnung (Neubau)'!Z54,(AA58+'Eingabeblatt Neubau'!$E$51)*'Eingabeblatt Neubau'!$E$50))-AA60</f>
        <v>0</v>
      </c>
      <c r="AB56" s="108">
        <f>(IF(AB12&lt;='Eingabeblatt Neubau'!$E$55,'Berechnung (Neubau)'!AB58*'Berechnung (Neubau)'!AA54,(AB58+'Eingabeblatt Neubau'!$E$51)*'Eingabeblatt Neubau'!$E$50))-AB60</f>
        <v>0</v>
      </c>
      <c r="AC56" s="108">
        <f>(IF(AC12&lt;='Eingabeblatt Neubau'!$E$55,'Berechnung (Neubau)'!AC58*'Berechnung (Neubau)'!AB54,(AC58+'Eingabeblatt Neubau'!$E$51)*'Eingabeblatt Neubau'!$E$50))-AC60</f>
        <v>0</v>
      </c>
      <c r="AD56" s="108">
        <f>(IF(AD12&lt;='Eingabeblatt Neubau'!$E$55,'Berechnung (Neubau)'!AD58*'Berechnung (Neubau)'!AC54,(AD58+'Eingabeblatt Neubau'!$E$51)*'Eingabeblatt Neubau'!$E$50))-AD60</f>
        <v>0</v>
      </c>
      <c r="AE56" s="108">
        <f>(IF(AE12&lt;='Eingabeblatt Neubau'!$E$55,'Berechnung (Neubau)'!AE58*'Berechnung (Neubau)'!AD54,(AE58+'Eingabeblatt Neubau'!$E$51)*'Eingabeblatt Neubau'!$E$50))-AE60</f>
        <v>0</v>
      </c>
      <c r="AF56" s="108">
        <f>(IF(AF12&lt;='Eingabeblatt Neubau'!$E$55,'Berechnung (Neubau)'!AF58*'Berechnung (Neubau)'!AE54,(AF58+'Eingabeblatt Neubau'!$E$51)*'Eingabeblatt Neubau'!$E$50))-AF60</f>
        <v>0</v>
      </c>
      <c r="AG56" s="108">
        <f>(IF(AG12&lt;='Eingabeblatt Neubau'!$E$55,'Berechnung (Neubau)'!AG58*'Berechnung (Neubau)'!AF54,(AG58+'Eingabeblatt Neubau'!$E$51)*'Eingabeblatt Neubau'!$E$50))-AG60</f>
        <v>0</v>
      </c>
      <c r="AH56" s="108">
        <f>(IF(AH12&lt;='Eingabeblatt Neubau'!$E$55,'Berechnung (Neubau)'!AH58*'Berechnung (Neubau)'!AG54,(AH58+'Eingabeblatt Neubau'!$E$51)*'Eingabeblatt Neubau'!$E$50))-AH60</f>
        <v>0</v>
      </c>
      <c r="AI56" s="108">
        <f>(IF(AI12&lt;='Eingabeblatt Neubau'!$E$55,'Berechnung (Neubau)'!AI58*'Berechnung (Neubau)'!AH54,(AI58+'Eingabeblatt Neubau'!$E$51)*'Eingabeblatt Neubau'!$E$50))-AI60</f>
        <v>0</v>
      </c>
      <c r="AJ56" s="108">
        <f>(IF(AJ12&lt;='Eingabeblatt Neubau'!$E$55,'Berechnung (Neubau)'!AJ58*'Berechnung (Neubau)'!AI54,(AJ58+'Eingabeblatt Neubau'!$E$51)*'Eingabeblatt Neubau'!$E$50))-AJ60</f>
        <v>0</v>
      </c>
      <c r="AK56" s="108">
        <f>(IF(AK12&lt;='Eingabeblatt Neubau'!$E$55,'Berechnung (Neubau)'!AK58*'Berechnung (Neubau)'!AJ54,(AK58+'Eingabeblatt Neubau'!$E$51)*'Eingabeblatt Neubau'!$E$50))-AK60</f>
        <v>0</v>
      </c>
      <c r="AL56" s="108">
        <f>(IF(AL12&lt;='Eingabeblatt Neubau'!$E$55,'Berechnung (Neubau)'!AL58*'Berechnung (Neubau)'!AK54,(AL58+'Eingabeblatt Neubau'!$E$51)*'Eingabeblatt Neubau'!$E$50))-AL60</f>
        <v>0</v>
      </c>
      <c r="AM56" s="108">
        <f>(IF(AM12&lt;='Eingabeblatt Neubau'!$E$55,'Berechnung (Neubau)'!AM58*'Berechnung (Neubau)'!AL54,(AM58+'Eingabeblatt Neubau'!$E$51)*'Eingabeblatt Neubau'!$E$50))-AM60</f>
        <v>0</v>
      </c>
      <c r="AN56" s="108">
        <f>(IF(AN12&lt;='Eingabeblatt Neubau'!$E$55,'Berechnung (Neubau)'!AN58*'Berechnung (Neubau)'!AM54,(AN58+'Eingabeblatt Neubau'!$E$51)*'Eingabeblatt Neubau'!$E$50))-AN60</f>
        <v>0</v>
      </c>
      <c r="AO56" s="108">
        <f>(IF(AO12&lt;='Eingabeblatt Neubau'!$E$55,'Berechnung (Neubau)'!AO58*'Berechnung (Neubau)'!AN54,(AO58+'Eingabeblatt Neubau'!$E$51)*'Eingabeblatt Neubau'!$E$50))-AO60</f>
        <v>0</v>
      </c>
      <c r="AP56" s="108">
        <f>(IF(AP12&lt;='Eingabeblatt Neubau'!$E$55,'Berechnung (Neubau)'!AP58*'Berechnung (Neubau)'!AO54,(AP58+'Eingabeblatt Neubau'!$E$51)*'Eingabeblatt Neubau'!$E$50))-AP60</f>
        <v>0</v>
      </c>
      <c r="AQ56" s="108">
        <f>(IF(AQ12&lt;='Eingabeblatt Neubau'!$E$55,'Berechnung (Neubau)'!AQ58*'Berechnung (Neubau)'!AP54,(AQ58+'Eingabeblatt Neubau'!$E$51)*'Eingabeblatt Neubau'!$E$50))-AQ60</f>
        <v>0</v>
      </c>
    </row>
    <row r="57" spans="1:43" s="24" customFormat="1" outlineLevel="1">
      <c r="A57" s="100"/>
      <c r="B57" s="104" t="s">
        <v>58</v>
      </c>
      <c r="C57" s="107"/>
      <c r="D57" s="108">
        <f>IF(C54&lt;=0,D54,C54-D54)</f>
        <v>0</v>
      </c>
      <c r="E57" s="108">
        <f t="shared" ref="E57:AQ57" si="66">IF(D54&lt;=0,E54,D54-E54)</f>
        <v>0</v>
      </c>
      <c r="F57" s="108">
        <f t="shared" si="66"/>
        <v>0</v>
      </c>
      <c r="G57" s="108">
        <f t="shared" si="66"/>
        <v>0</v>
      </c>
      <c r="H57" s="108">
        <f t="shared" si="66"/>
        <v>0</v>
      </c>
      <c r="I57" s="108">
        <f t="shared" si="66"/>
        <v>0</v>
      </c>
      <c r="J57" s="108">
        <f t="shared" si="66"/>
        <v>0</v>
      </c>
      <c r="K57" s="108">
        <f t="shared" si="66"/>
        <v>0</v>
      </c>
      <c r="L57" s="108">
        <f t="shared" si="66"/>
        <v>0</v>
      </c>
      <c r="M57" s="108">
        <f t="shared" si="66"/>
        <v>0</v>
      </c>
      <c r="N57" s="108">
        <f t="shared" si="66"/>
        <v>0</v>
      </c>
      <c r="O57" s="108">
        <f t="shared" si="66"/>
        <v>0</v>
      </c>
      <c r="P57" s="108">
        <f t="shared" si="66"/>
        <v>0</v>
      </c>
      <c r="Q57" s="108">
        <f t="shared" si="66"/>
        <v>0</v>
      </c>
      <c r="R57" s="108">
        <f t="shared" si="66"/>
        <v>0</v>
      </c>
      <c r="S57" s="108">
        <f t="shared" si="66"/>
        <v>0</v>
      </c>
      <c r="T57" s="108">
        <f t="shared" si="66"/>
        <v>0</v>
      </c>
      <c r="U57" s="108">
        <f t="shared" si="66"/>
        <v>0</v>
      </c>
      <c r="V57" s="108">
        <f t="shared" si="66"/>
        <v>0</v>
      </c>
      <c r="W57" s="108">
        <f t="shared" si="66"/>
        <v>0</v>
      </c>
      <c r="X57" s="108">
        <f t="shared" si="66"/>
        <v>0</v>
      </c>
      <c r="Y57" s="108">
        <f t="shared" si="66"/>
        <v>0</v>
      </c>
      <c r="Z57" s="108">
        <f t="shared" si="66"/>
        <v>0</v>
      </c>
      <c r="AA57" s="108">
        <f t="shared" si="66"/>
        <v>0</v>
      </c>
      <c r="AB57" s="108">
        <f t="shared" si="66"/>
        <v>0</v>
      </c>
      <c r="AC57" s="108">
        <f t="shared" si="66"/>
        <v>0</v>
      </c>
      <c r="AD57" s="108">
        <f t="shared" si="66"/>
        <v>0</v>
      </c>
      <c r="AE57" s="108">
        <f t="shared" si="66"/>
        <v>0</v>
      </c>
      <c r="AF57" s="108">
        <f t="shared" si="66"/>
        <v>0</v>
      </c>
      <c r="AG57" s="108">
        <f t="shared" si="66"/>
        <v>0</v>
      </c>
      <c r="AH57" s="108">
        <f t="shared" si="66"/>
        <v>0</v>
      </c>
      <c r="AI57" s="108">
        <f t="shared" si="66"/>
        <v>0</v>
      </c>
      <c r="AJ57" s="108">
        <f t="shared" si="66"/>
        <v>0</v>
      </c>
      <c r="AK57" s="108">
        <f t="shared" si="66"/>
        <v>0</v>
      </c>
      <c r="AL57" s="108">
        <f t="shared" si="66"/>
        <v>0</v>
      </c>
      <c r="AM57" s="108">
        <f t="shared" si="66"/>
        <v>0</v>
      </c>
      <c r="AN57" s="108">
        <f t="shared" si="66"/>
        <v>0</v>
      </c>
      <c r="AO57" s="108">
        <f t="shared" si="66"/>
        <v>0</v>
      </c>
      <c r="AP57" s="108">
        <f t="shared" si="66"/>
        <v>0</v>
      </c>
      <c r="AQ57" s="108">
        <f t="shared" si="66"/>
        <v>0</v>
      </c>
    </row>
    <row r="58" spans="1:43" s="24" customFormat="1" outlineLevel="1">
      <c r="A58" s="100"/>
      <c r="B58" s="104" t="s">
        <v>59</v>
      </c>
      <c r="C58" s="107"/>
      <c r="D58" s="109">
        <f>IF(D12&lt;='Eingabeblatt Neubau'!$E$53,'Eingabeblatt Neubau'!$E$52,'Eingabeblatt Neubau'!$E$54)</f>
        <v>4.6210000000000001E-2</v>
      </c>
      <c r="E58" s="109">
        <f>IF(E12&lt;='Eingabeblatt Neubau'!$E$53,'Eingabeblatt Neubau'!$E$52,'Eingabeblatt Neubau'!$E$54)</f>
        <v>4.6210000000000001E-2</v>
      </c>
      <c r="F58" s="109">
        <f>IF(F12&lt;='Eingabeblatt Neubau'!$E$53,'Eingabeblatt Neubau'!$E$52,'Eingabeblatt Neubau'!$E$54)</f>
        <v>4.6210000000000001E-2</v>
      </c>
      <c r="G58" s="109">
        <f>IF(G12&lt;='Eingabeblatt Neubau'!$E$53,'Eingabeblatt Neubau'!$E$52,'Eingabeblatt Neubau'!$E$54)</f>
        <v>4.6210000000000001E-2</v>
      </c>
      <c r="H58" s="109">
        <f>IF(H12&lt;='Eingabeblatt Neubau'!$E$53,'Eingabeblatt Neubau'!$E$52,'Eingabeblatt Neubau'!$E$54)</f>
        <v>4.6210000000000001E-2</v>
      </c>
      <c r="I58" s="109">
        <f>IF(I12&lt;='Eingabeblatt Neubau'!$E$53,'Eingabeblatt Neubau'!$E$52,'Eingabeblatt Neubau'!$E$54)</f>
        <v>4.6210000000000001E-2</v>
      </c>
      <c r="J58" s="109">
        <f>IF(J12&lt;='Eingabeblatt Neubau'!$E$53,'Eingabeblatt Neubau'!$E$52,'Eingabeblatt Neubau'!$E$54)</f>
        <v>4.6210000000000001E-2</v>
      </c>
      <c r="K58" s="109">
        <f>IF(K12&lt;='Eingabeblatt Neubau'!$E$53,'Eingabeblatt Neubau'!$E$52,'Eingabeblatt Neubau'!$E$54)</f>
        <v>4.6210000000000001E-2</v>
      </c>
      <c r="L58" s="109">
        <f>IF(L12&lt;='Eingabeblatt Neubau'!$E$53,'Eingabeblatt Neubau'!$E$52,'Eingabeblatt Neubau'!$E$54)</f>
        <v>4.6210000000000001E-2</v>
      </c>
      <c r="M58" s="109">
        <f>IF(M12&lt;='Eingabeblatt Neubau'!$E$53,'Eingabeblatt Neubau'!$E$52,'Eingabeblatt Neubau'!$E$54)</f>
        <v>4.6210000000000001E-2</v>
      </c>
      <c r="N58" s="109">
        <f>IF(N12&lt;='Eingabeblatt Neubau'!$E$53,'Eingabeblatt Neubau'!$E$52,'Eingabeblatt Neubau'!$E$54)</f>
        <v>4.6210000000000001E-2</v>
      </c>
      <c r="O58" s="109">
        <f>IF(O12&lt;='Eingabeblatt Neubau'!$E$53,'Eingabeblatt Neubau'!$E$52,'Eingabeblatt Neubau'!$E$54)</f>
        <v>4.6210000000000001E-2</v>
      </c>
      <c r="P58" s="109">
        <f>IF(P12&lt;='Eingabeblatt Neubau'!$E$53,'Eingabeblatt Neubau'!$E$52,'Eingabeblatt Neubau'!$E$54)</f>
        <v>4.6210000000000001E-2</v>
      </c>
      <c r="Q58" s="109">
        <f>IF(Q12&lt;='Eingabeblatt Neubau'!$E$53,'Eingabeblatt Neubau'!$E$52,'Eingabeblatt Neubau'!$E$54)</f>
        <v>4.6210000000000001E-2</v>
      </c>
      <c r="R58" s="109">
        <f>IF(R12&lt;='Eingabeblatt Neubau'!$E$53,'Eingabeblatt Neubau'!$E$52,'Eingabeblatt Neubau'!$E$54)</f>
        <v>4.6210000000000001E-2</v>
      </c>
      <c r="S58" s="109">
        <f>IF(S12&lt;='Eingabeblatt Neubau'!$E$53,'Eingabeblatt Neubau'!$E$52,'Eingabeblatt Neubau'!$E$54)</f>
        <v>4.6210000000000001E-2</v>
      </c>
      <c r="T58" s="109">
        <f>IF(T12&lt;='Eingabeblatt Neubau'!$E$53,'Eingabeblatt Neubau'!$E$52,'Eingabeblatt Neubau'!$E$54)</f>
        <v>4.6210000000000001E-2</v>
      </c>
      <c r="U58" s="109">
        <f>IF(U12&lt;='Eingabeblatt Neubau'!$E$53,'Eingabeblatt Neubau'!$E$52,'Eingabeblatt Neubau'!$E$54)</f>
        <v>4.6210000000000001E-2</v>
      </c>
      <c r="V58" s="109">
        <f>IF(V12&lt;='Eingabeblatt Neubau'!$E$53,'Eingabeblatt Neubau'!$E$52,'Eingabeblatt Neubau'!$E$54)</f>
        <v>4.6210000000000001E-2</v>
      </c>
      <c r="W58" s="109">
        <f>IF(W12&lt;='Eingabeblatt Neubau'!$E$53,'Eingabeblatt Neubau'!$E$52,'Eingabeblatt Neubau'!$E$54)</f>
        <v>4.6210000000000001E-2</v>
      </c>
      <c r="X58" s="109">
        <f>IF(X12&lt;='Eingabeblatt Neubau'!$E$53,'Eingabeblatt Neubau'!$E$52,'Eingabeblatt Neubau'!$E$54)</f>
        <v>4.6210000000000001E-2</v>
      </c>
      <c r="Y58" s="109">
        <f>IF(Y12&lt;='Eingabeblatt Neubau'!$E$53,'Eingabeblatt Neubau'!$E$52,'Eingabeblatt Neubau'!$E$54)</f>
        <v>4.6210000000000001E-2</v>
      </c>
      <c r="Z58" s="109">
        <f>IF(Z12&lt;='Eingabeblatt Neubau'!$E$53,'Eingabeblatt Neubau'!$E$52,'Eingabeblatt Neubau'!$E$54)</f>
        <v>4.6210000000000001E-2</v>
      </c>
      <c r="AA58" s="109">
        <f>IF(AA12&lt;='Eingabeblatt Neubau'!$E$53,'Eingabeblatt Neubau'!$E$52,'Eingabeblatt Neubau'!$E$54)</f>
        <v>4.6210000000000001E-2</v>
      </c>
      <c r="AB58" s="109">
        <f>IF(AB12&lt;='Eingabeblatt Neubau'!$E$53,'Eingabeblatt Neubau'!$E$52,'Eingabeblatt Neubau'!$E$54)</f>
        <v>4.6210000000000001E-2</v>
      </c>
      <c r="AC58" s="109">
        <f>IF(AC12&lt;='Eingabeblatt Neubau'!$E$53,'Eingabeblatt Neubau'!$E$52,'Eingabeblatt Neubau'!$E$54)</f>
        <v>4.6210000000000001E-2</v>
      </c>
      <c r="AD58" s="109">
        <f>IF(AD12&lt;='Eingabeblatt Neubau'!$E$53,'Eingabeblatt Neubau'!$E$52,'Eingabeblatt Neubau'!$E$54)</f>
        <v>4.6210000000000001E-2</v>
      </c>
      <c r="AE58" s="109">
        <f>IF(AE12&lt;='Eingabeblatt Neubau'!$E$53,'Eingabeblatt Neubau'!$E$52,'Eingabeblatt Neubau'!$E$54)</f>
        <v>4.6210000000000001E-2</v>
      </c>
      <c r="AF58" s="109">
        <f>IF(AF12&lt;='Eingabeblatt Neubau'!$E$53,'Eingabeblatt Neubau'!$E$52,'Eingabeblatt Neubau'!$E$54)</f>
        <v>4.6210000000000001E-2</v>
      </c>
      <c r="AG58" s="109">
        <f>IF(AG12&lt;='Eingabeblatt Neubau'!$E$53,'Eingabeblatt Neubau'!$E$52,'Eingabeblatt Neubau'!$E$54)</f>
        <v>4.6210000000000001E-2</v>
      </c>
      <c r="AH58" s="109">
        <f>IF(AH12&lt;='Eingabeblatt Neubau'!$E$53,'Eingabeblatt Neubau'!$E$52,'Eingabeblatt Neubau'!$E$54)</f>
        <v>4.6210000000000001E-2</v>
      </c>
      <c r="AI58" s="109">
        <f>IF(AI12&lt;='Eingabeblatt Neubau'!$E$53,'Eingabeblatt Neubau'!$E$52,'Eingabeblatt Neubau'!$E$54)</f>
        <v>4.6210000000000001E-2</v>
      </c>
      <c r="AJ58" s="109">
        <f>IF(AJ12&lt;='Eingabeblatt Neubau'!$E$53,'Eingabeblatt Neubau'!$E$52,'Eingabeblatt Neubau'!$E$54)</f>
        <v>4.6210000000000001E-2</v>
      </c>
      <c r="AK58" s="109">
        <f>IF(AK12&lt;='Eingabeblatt Neubau'!$E$53,'Eingabeblatt Neubau'!$E$52,'Eingabeblatt Neubau'!$E$54)</f>
        <v>4.6210000000000001E-2</v>
      </c>
      <c r="AL58" s="109">
        <f>IF(AL12&lt;='Eingabeblatt Neubau'!$E$53,'Eingabeblatt Neubau'!$E$52,'Eingabeblatt Neubau'!$E$54)</f>
        <v>4.6210000000000001E-2</v>
      </c>
      <c r="AM58" s="109">
        <f>IF(AM12&lt;='Eingabeblatt Neubau'!$E$53,'Eingabeblatt Neubau'!$E$52,'Eingabeblatt Neubau'!$E$54)</f>
        <v>4.6210000000000001E-2</v>
      </c>
      <c r="AN58" s="109">
        <f>IF(AN12&lt;='Eingabeblatt Neubau'!$E$53,'Eingabeblatt Neubau'!$E$52,'Eingabeblatt Neubau'!$E$54)</f>
        <v>4.6210000000000001E-2</v>
      </c>
      <c r="AO58" s="109">
        <f>IF(AO12&lt;='Eingabeblatt Neubau'!$E$53,'Eingabeblatt Neubau'!$E$52,'Eingabeblatt Neubau'!$E$54)</f>
        <v>4.6210000000000001E-2</v>
      </c>
      <c r="AP58" s="109">
        <f>IF(AP12&lt;='Eingabeblatt Neubau'!$E$53,'Eingabeblatt Neubau'!$E$52,'Eingabeblatt Neubau'!$E$54)</f>
        <v>4.6210000000000001E-2</v>
      </c>
      <c r="AQ58" s="109">
        <f>IF(AQ12&lt;='Eingabeblatt Neubau'!$E$53,'Eingabeblatt Neubau'!$E$52,'Eingabeblatt Neubau'!$E$54)</f>
        <v>4.6210000000000001E-2</v>
      </c>
    </row>
    <row r="59" spans="1:43" s="24" customFormat="1" outlineLevel="1">
      <c r="A59" s="100"/>
      <c r="B59" s="104" t="s">
        <v>60</v>
      </c>
      <c r="C59" s="107"/>
      <c r="D59" s="109" t="str">
        <f>IF(D60&gt;0,D58,"0")</f>
        <v>0</v>
      </c>
      <c r="E59" s="109" t="str">
        <f t="shared" ref="E59:AQ59" si="67">IF(E60&gt;0,E58,"0")</f>
        <v>0</v>
      </c>
      <c r="F59" s="109" t="str">
        <f t="shared" si="67"/>
        <v>0</v>
      </c>
      <c r="G59" s="109" t="str">
        <f t="shared" si="67"/>
        <v>0</v>
      </c>
      <c r="H59" s="109" t="str">
        <f t="shared" si="67"/>
        <v>0</v>
      </c>
      <c r="I59" s="109" t="str">
        <f t="shared" si="67"/>
        <v>0</v>
      </c>
      <c r="J59" s="109" t="str">
        <f t="shared" si="67"/>
        <v>0</v>
      </c>
      <c r="K59" s="109" t="str">
        <f t="shared" si="67"/>
        <v>0</v>
      </c>
      <c r="L59" s="109" t="str">
        <f t="shared" si="67"/>
        <v>0</v>
      </c>
      <c r="M59" s="109" t="str">
        <f t="shared" si="67"/>
        <v>0</v>
      </c>
      <c r="N59" s="109" t="str">
        <f t="shared" si="67"/>
        <v>0</v>
      </c>
      <c r="O59" s="109" t="str">
        <f t="shared" si="67"/>
        <v>0</v>
      </c>
      <c r="P59" s="109" t="str">
        <f t="shared" si="67"/>
        <v>0</v>
      </c>
      <c r="Q59" s="109" t="str">
        <f t="shared" si="67"/>
        <v>0</v>
      </c>
      <c r="R59" s="109" t="str">
        <f t="shared" si="67"/>
        <v>0</v>
      </c>
      <c r="S59" s="109" t="str">
        <f t="shared" si="67"/>
        <v>0</v>
      </c>
      <c r="T59" s="109" t="str">
        <f t="shared" si="67"/>
        <v>0</v>
      </c>
      <c r="U59" s="109" t="str">
        <f t="shared" si="67"/>
        <v>0</v>
      </c>
      <c r="V59" s="109" t="str">
        <f t="shared" si="67"/>
        <v>0</v>
      </c>
      <c r="W59" s="109" t="str">
        <f t="shared" si="67"/>
        <v>0</v>
      </c>
      <c r="X59" s="109" t="str">
        <f t="shared" si="67"/>
        <v>0</v>
      </c>
      <c r="Y59" s="109" t="str">
        <f t="shared" si="67"/>
        <v>0</v>
      </c>
      <c r="Z59" s="109" t="str">
        <f t="shared" si="67"/>
        <v>0</v>
      </c>
      <c r="AA59" s="109" t="str">
        <f t="shared" si="67"/>
        <v>0</v>
      </c>
      <c r="AB59" s="109" t="str">
        <f t="shared" si="67"/>
        <v>0</v>
      </c>
      <c r="AC59" s="109" t="str">
        <f t="shared" si="67"/>
        <v>0</v>
      </c>
      <c r="AD59" s="109" t="str">
        <f t="shared" si="67"/>
        <v>0</v>
      </c>
      <c r="AE59" s="109" t="str">
        <f t="shared" si="67"/>
        <v>0</v>
      </c>
      <c r="AF59" s="109" t="str">
        <f t="shared" si="67"/>
        <v>0</v>
      </c>
      <c r="AG59" s="109" t="str">
        <f t="shared" si="67"/>
        <v>0</v>
      </c>
      <c r="AH59" s="109" t="str">
        <f t="shared" si="67"/>
        <v>0</v>
      </c>
      <c r="AI59" s="109" t="str">
        <f t="shared" si="67"/>
        <v>0</v>
      </c>
      <c r="AJ59" s="109" t="str">
        <f t="shared" si="67"/>
        <v>0</v>
      </c>
      <c r="AK59" s="109" t="str">
        <f t="shared" si="67"/>
        <v>0</v>
      </c>
      <c r="AL59" s="109" t="str">
        <f t="shared" si="67"/>
        <v>0</v>
      </c>
      <c r="AM59" s="109" t="str">
        <f t="shared" si="67"/>
        <v>0</v>
      </c>
      <c r="AN59" s="109" t="str">
        <f t="shared" si="67"/>
        <v>0</v>
      </c>
      <c r="AO59" s="109" t="str">
        <f t="shared" si="67"/>
        <v>0</v>
      </c>
      <c r="AP59" s="109" t="str">
        <f t="shared" si="67"/>
        <v>0</v>
      </c>
      <c r="AQ59" s="109" t="str">
        <f t="shared" si="67"/>
        <v>0</v>
      </c>
    </row>
    <row r="60" spans="1:43" s="24" customFormat="1" ht="13.5" outlineLevel="1" thickBot="1">
      <c r="A60" s="100"/>
      <c r="B60" s="110" t="s">
        <v>61</v>
      </c>
      <c r="C60" s="111"/>
      <c r="D60" s="112">
        <f>(D58*C54)</f>
        <v>0</v>
      </c>
      <c r="E60" s="112">
        <f t="shared" ref="E60:AQ60" si="68">(E58*D54)</f>
        <v>0</v>
      </c>
      <c r="F60" s="112">
        <f t="shared" si="68"/>
        <v>0</v>
      </c>
      <c r="G60" s="112">
        <f t="shared" si="68"/>
        <v>0</v>
      </c>
      <c r="H60" s="112">
        <f t="shared" si="68"/>
        <v>0</v>
      </c>
      <c r="I60" s="112">
        <f t="shared" si="68"/>
        <v>0</v>
      </c>
      <c r="J60" s="112">
        <f t="shared" si="68"/>
        <v>0</v>
      </c>
      <c r="K60" s="112">
        <f t="shared" si="68"/>
        <v>0</v>
      </c>
      <c r="L60" s="112">
        <f t="shared" si="68"/>
        <v>0</v>
      </c>
      <c r="M60" s="112">
        <f t="shared" si="68"/>
        <v>0</v>
      </c>
      <c r="N60" s="112">
        <f t="shared" si="68"/>
        <v>0</v>
      </c>
      <c r="O60" s="112">
        <f t="shared" si="68"/>
        <v>0</v>
      </c>
      <c r="P60" s="112">
        <f t="shared" si="68"/>
        <v>0</v>
      </c>
      <c r="Q60" s="112">
        <f t="shared" si="68"/>
        <v>0</v>
      </c>
      <c r="R60" s="112">
        <f t="shared" si="68"/>
        <v>0</v>
      </c>
      <c r="S60" s="112">
        <f t="shared" si="68"/>
        <v>0</v>
      </c>
      <c r="T60" s="112">
        <f t="shared" si="68"/>
        <v>0</v>
      </c>
      <c r="U60" s="112">
        <f t="shared" si="68"/>
        <v>0</v>
      </c>
      <c r="V60" s="112">
        <f t="shared" si="68"/>
        <v>0</v>
      </c>
      <c r="W60" s="112">
        <f t="shared" si="68"/>
        <v>0</v>
      </c>
      <c r="X60" s="112">
        <f t="shared" si="68"/>
        <v>0</v>
      </c>
      <c r="Y60" s="112">
        <f t="shared" si="68"/>
        <v>0</v>
      </c>
      <c r="Z60" s="112">
        <f t="shared" si="68"/>
        <v>0</v>
      </c>
      <c r="AA60" s="112">
        <f t="shared" si="68"/>
        <v>0</v>
      </c>
      <c r="AB60" s="112">
        <f t="shared" si="68"/>
        <v>0</v>
      </c>
      <c r="AC60" s="112">
        <f t="shared" si="68"/>
        <v>0</v>
      </c>
      <c r="AD60" s="112">
        <f t="shared" si="68"/>
        <v>0</v>
      </c>
      <c r="AE60" s="112">
        <f t="shared" si="68"/>
        <v>0</v>
      </c>
      <c r="AF60" s="112">
        <f t="shared" si="68"/>
        <v>0</v>
      </c>
      <c r="AG60" s="112">
        <f t="shared" si="68"/>
        <v>0</v>
      </c>
      <c r="AH60" s="112">
        <f t="shared" si="68"/>
        <v>0</v>
      </c>
      <c r="AI60" s="112">
        <f t="shared" si="68"/>
        <v>0</v>
      </c>
      <c r="AJ60" s="112">
        <f t="shared" si="68"/>
        <v>0</v>
      </c>
      <c r="AK60" s="112">
        <f t="shared" si="68"/>
        <v>0</v>
      </c>
      <c r="AL60" s="112">
        <f t="shared" si="68"/>
        <v>0</v>
      </c>
      <c r="AM60" s="112">
        <f t="shared" si="68"/>
        <v>0</v>
      </c>
      <c r="AN60" s="112">
        <f t="shared" si="68"/>
        <v>0</v>
      </c>
      <c r="AO60" s="112">
        <f t="shared" si="68"/>
        <v>0</v>
      </c>
      <c r="AP60" s="112">
        <f t="shared" si="68"/>
        <v>0</v>
      </c>
      <c r="AQ60" s="112">
        <f t="shared" si="68"/>
        <v>0</v>
      </c>
    </row>
    <row r="61" spans="1:43" s="24" customFormat="1" outlineLevel="1">
      <c r="A61" s="100"/>
      <c r="B61" s="113" t="s">
        <v>63</v>
      </c>
      <c r="C61" s="103">
        <f>IF('Eingabeblatt Neubau'!$E$58&gt;0,'Eingabeblatt Neubau'!$E$58,0)</f>
        <v>0</v>
      </c>
      <c r="D61" s="103">
        <f t="shared" ref="D61:AQ61" si="69">IF(C61-D63&gt;0,C61-D63,0)</f>
        <v>0</v>
      </c>
      <c r="E61" s="103">
        <f t="shared" si="69"/>
        <v>0</v>
      </c>
      <c r="F61" s="103">
        <f t="shared" si="69"/>
        <v>0</v>
      </c>
      <c r="G61" s="103">
        <f t="shared" si="69"/>
        <v>0</v>
      </c>
      <c r="H61" s="103">
        <f t="shared" si="69"/>
        <v>0</v>
      </c>
      <c r="I61" s="103">
        <f t="shared" si="69"/>
        <v>0</v>
      </c>
      <c r="J61" s="103">
        <f t="shared" si="69"/>
        <v>0</v>
      </c>
      <c r="K61" s="103">
        <f t="shared" si="69"/>
        <v>0</v>
      </c>
      <c r="L61" s="103">
        <f t="shared" si="69"/>
        <v>0</v>
      </c>
      <c r="M61" s="103">
        <f t="shared" si="69"/>
        <v>0</v>
      </c>
      <c r="N61" s="103">
        <f t="shared" si="69"/>
        <v>0</v>
      </c>
      <c r="O61" s="103">
        <f t="shared" si="69"/>
        <v>0</v>
      </c>
      <c r="P61" s="103">
        <f t="shared" si="69"/>
        <v>0</v>
      </c>
      <c r="Q61" s="103">
        <f t="shared" si="69"/>
        <v>0</v>
      </c>
      <c r="R61" s="103">
        <f t="shared" si="69"/>
        <v>0</v>
      </c>
      <c r="S61" s="103">
        <f t="shared" si="69"/>
        <v>0</v>
      </c>
      <c r="T61" s="103">
        <f t="shared" si="69"/>
        <v>0</v>
      </c>
      <c r="U61" s="103">
        <f t="shared" si="69"/>
        <v>0</v>
      </c>
      <c r="V61" s="103">
        <f t="shared" si="69"/>
        <v>0</v>
      </c>
      <c r="W61" s="103">
        <f t="shared" si="69"/>
        <v>0</v>
      </c>
      <c r="X61" s="103">
        <f t="shared" si="69"/>
        <v>0</v>
      </c>
      <c r="Y61" s="103">
        <f t="shared" si="69"/>
        <v>0</v>
      </c>
      <c r="Z61" s="103">
        <f t="shared" si="69"/>
        <v>0</v>
      </c>
      <c r="AA61" s="103">
        <f t="shared" si="69"/>
        <v>0</v>
      </c>
      <c r="AB61" s="103">
        <f t="shared" si="69"/>
        <v>0</v>
      </c>
      <c r="AC61" s="103">
        <f t="shared" si="69"/>
        <v>0</v>
      </c>
      <c r="AD61" s="103">
        <f t="shared" si="69"/>
        <v>0</v>
      </c>
      <c r="AE61" s="103">
        <f t="shared" si="69"/>
        <v>0</v>
      </c>
      <c r="AF61" s="103">
        <f t="shared" si="69"/>
        <v>0</v>
      </c>
      <c r="AG61" s="103">
        <f t="shared" si="69"/>
        <v>0</v>
      </c>
      <c r="AH61" s="103">
        <f t="shared" si="69"/>
        <v>0</v>
      </c>
      <c r="AI61" s="103">
        <f t="shared" si="69"/>
        <v>0</v>
      </c>
      <c r="AJ61" s="103">
        <f t="shared" si="69"/>
        <v>0</v>
      </c>
      <c r="AK61" s="103">
        <f t="shared" si="69"/>
        <v>0</v>
      </c>
      <c r="AL61" s="103">
        <f t="shared" si="69"/>
        <v>0</v>
      </c>
      <c r="AM61" s="103">
        <f t="shared" si="69"/>
        <v>0</v>
      </c>
      <c r="AN61" s="103">
        <f t="shared" si="69"/>
        <v>0</v>
      </c>
      <c r="AO61" s="103">
        <f t="shared" si="69"/>
        <v>0</v>
      </c>
      <c r="AP61" s="103">
        <f t="shared" si="69"/>
        <v>0</v>
      </c>
      <c r="AQ61" s="103">
        <f t="shared" si="69"/>
        <v>0</v>
      </c>
    </row>
    <row r="62" spans="1:43" s="24" customFormat="1" outlineLevel="1">
      <c r="A62" s="100"/>
      <c r="B62" s="104" t="s">
        <v>92</v>
      </c>
      <c r="C62" s="106"/>
      <c r="D62" s="105">
        <f>IF(D61&gt;D63,IF(D12&lt;='Eingabeblatt Neubau'!$E$63,'Berechnung (Neubau)'!D65*'Berechnung (Neubau)'!C61,(D65+'Eingabeblatt Neubau'!$E$59)*'Eingabeblatt Neubau'!$E$58),D64+D67)</f>
        <v>0</v>
      </c>
      <c r="E62" s="105">
        <f>IF(E61&gt;E63,IF(E12&lt;='Eingabeblatt Neubau'!$E$63,'Berechnung (Neubau)'!E65*'Berechnung (Neubau)'!D61,(E65+'Eingabeblatt Neubau'!$E$59)*'Eingabeblatt Neubau'!$E$58),E64+E67)</f>
        <v>0</v>
      </c>
      <c r="F62" s="105">
        <f>IF(F61&gt;F63,IF(F12&lt;='Eingabeblatt Neubau'!$E$63,'Berechnung (Neubau)'!F65*'Berechnung (Neubau)'!E61,(F65+'Eingabeblatt Neubau'!$E$59)*'Eingabeblatt Neubau'!$E$58),F64+F67)</f>
        <v>0</v>
      </c>
      <c r="G62" s="105">
        <f>IF(G61&gt;G63,IF(G12&lt;='Eingabeblatt Neubau'!$E$63,'Berechnung (Neubau)'!G65*'Berechnung (Neubau)'!F61,(G65+'Eingabeblatt Neubau'!$E$59)*'Eingabeblatt Neubau'!$E$58),G64+G67)</f>
        <v>0</v>
      </c>
      <c r="H62" s="105">
        <f>IF(H61&gt;H63,IF(H12&lt;='Eingabeblatt Neubau'!$E$63,'Berechnung (Neubau)'!H65*'Berechnung (Neubau)'!G61,(H65+'Eingabeblatt Neubau'!$E$59)*'Eingabeblatt Neubau'!$E$58),H64+H67)</f>
        <v>0</v>
      </c>
      <c r="I62" s="105">
        <f>IF(I61&gt;I63,IF(I12&lt;='Eingabeblatt Neubau'!$E$63,'Berechnung (Neubau)'!I65*'Berechnung (Neubau)'!H61,(I65+'Eingabeblatt Neubau'!$E$59)*'Eingabeblatt Neubau'!$E$58),I64+I67)</f>
        <v>0</v>
      </c>
      <c r="J62" s="105">
        <f>IF(J61&gt;J63,IF(J12&lt;='Eingabeblatt Neubau'!$E$63,'Berechnung (Neubau)'!J65*'Berechnung (Neubau)'!I61,(J65+'Eingabeblatt Neubau'!$E$59)*'Eingabeblatt Neubau'!$E$58),J64+J67)</f>
        <v>0</v>
      </c>
      <c r="K62" s="105">
        <f>IF(K61&gt;K63,IF(K12&lt;='Eingabeblatt Neubau'!$E$63,'Berechnung (Neubau)'!K65*'Berechnung (Neubau)'!J61,(K65+'Eingabeblatt Neubau'!$E$59)*'Eingabeblatt Neubau'!$E$58),K64+K67)</f>
        <v>0</v>
      </c>
      <c r="L62" s="105">
        <f>IF(L61&gt;L63,IF(L12&lt;='Eingabeblatt Neubau'!$E$63,'Berechnung (Neubau)'!L65*'Berechnung (Neubau)'!K61,(L65+'Eingabeblatt Neubau'!$E$59)*'Eingabeblatt Neubau'!$E$58),L64+L67)</f>
        <v>0</v>
      </c>
      <c r="M62" s="105">
        <f>IF(M61&gt;M63,IF(M12&lt;='Eingabeblatt Neubau'!$E$63,'Berechnung (Neubau)'!M65*'Berechnung (Neubau)'!L61,(M65+'Eingabeblatt Neubau'!$E$59)*'Eingabeblatt Neubau'!$E$58),M64+M67)</f>
        <v>0</v>
      </c>
      <c r="N62" s="105">
        <f>IF(N61&gt;N63,IF(N12&lt;='Eingabeblatt Neubau'!$E$63,'Berechnung (Neubau)'!N65*'Berechnung (Neubau)'!M61,(N65+'Eingabeblatt Neubau'!$E$59)*'Eingabeblatt Neubau'!$E$58),N64+N67)</f>
        <v>0</v>
      </c>
      <c r="O62" s="105">
        <f>IF(O61&gt;O63,IF(O12&lt;='Eingabeblatt Neubau'!$E$63,'Berechnung (Neubau)'!O65*'Berechnung (Neubau)'!N61,(O65+'Eingabeblatt Neubau'!$E$59)*'Eingabeblatt Neubau'!$E$58),O64+O67)</f>
        <v>0</v>
      </c>
      <c r="P62" s="105">
        <f>IF(P61&gt;P63,IF(P12&lt;='Eingabeblatt Neubau'!$E$63,'Berechnung (Neubau)'!P65*'Berechnung (Neubau)'!O61,(P65+'Eingabeblatt Neubau'!$E$59)*'Eingabeblatt Neubau'!$E$58),P64+P67)</f>
        <v>0</v>
      </c>
      <c r="Q62" s="105">
        <f>IF(Q61&gt;Q63,IF(Q12&lt;='Eingabeblatt Neubau'!$E$63,'Berechnung (Neubau)'!Q65*'Berechnung (Neubau)'!P61,(Q65+'Eingabeblatt Neubau'!$E$59)*'Eingabeblatt Neubau'!$E$58),Q64+Q67)</f>
        <v>0</v>
      </c>
      <c r="R62" s="105">
        <f>IF(R61&gt;R63,IF(R12&lt;='Eingabeblatt Neubau'!$E$63,'Berechnung (Neubau)'!R65*'Berechnung (Neubau)'!Q61,(R65+'Eingabeblatt Neubau'!$E$59)*'Eingabeblatt Neubau'!$E$58),R64+R67)</f>
        <v>0</v>
      </c>
      <c r="S62" s="105">
        <f>IF(S61&gt;S63,IF(S12&lt;='Eingabeblatt Neubau'!$E$63,'Berechnung (Neubau)'!S65*'Berechnung (Neubau)'!R61,(S65+'Eingabeblatt Neubau'!$E$59)*'Eingabeblatt Neubau'!$E$58),S64+S67)</f>
        <v>0</v>
      </c>
      <c r="T62" s="105">
        <f>IF(T61&gt;T63,IF(T12&lt;='Eingabeblatt Neubau'!$E$63,'Berechnung (Neubau)'!T65*'Berechnung (Neubau)'!S61,(T65+'Eingabeblatt Neubau'!$E$59)*'Eingabeblatt Neubau'!$E$58),T64+T67)</f>
        <v>0</v>
      </c>
      <c r="U62" s="105">
        <f>IF(U61&gt;U63,IF(U12&lt;='Eingabeblatt Neubau'!$E$63,'Berechnung (Neubau)'!U65*'Berechnung (Neubau)'!T61,(U65+'Eingabeblatt Neubau'!$E$59)*'Eingabeblatt Neubau'!$E$58),U64+U67)</f>
        <v>0</v>
      </c>
      <c r="V62" s="105">
        <f>IF(V61&gt;V63,IF(V12&lt;='Eingabeblatt Neubau'!$E$63,'Berechnung (Neubau)'!V65*'Berechnung (Neubau)'!U61,(V65+'Eingabeblatt Neubau'!$E$59)*'Eingabeblatt Neubau'!$E$58),V64+V67)</f>
        <v>0</v>
      </c>
      <c r="W62" s="105">
        <f>IF(W61&gt;W63,IF(W12&lt;='Eingabeblatt Neubau'!$E$63,'Berechnung (Neubau)'!W65*'Berechnung (Neubau)'!V61,(W65+'Eingabeblatt Neubau'!$E$59)*'Eingabeblatt Neubau'!$E$58),W64+W67)</f>
        <v>0</v>
      </c>
      <c r="X62" s="105">
        <f>IF(X61&gt;X63,IF(X12&lt;='Eingabeblatt Neubau'!$E$63,'Berechnung (Neubau)'!X65*'Berechnung (Neubau)'!W61,(X65+'Eingabeblatt Neubau'!$E$59)*'Eingabeblatt Neubau'!$E$58),X64+X67)</f>
        <v>0</v>
      </c>
      <c r="Y62" s="105">
        <f>IF(Y61&gt;Y63,IF(Y12&lt;='Eingabeblatt Neubau'!$E$63,'Berechnung (Neubau)'!Y65*'Berechnung (Neubau)'!X61,(Y65+'Eingabeblatt Neubau'!$E$59)*'Eingabeblatt Neubau'!$E$58),Y64+Y67)</f>
        <v>0</v>
      </c>
      <c r="Z62" s="105">
        <f>IF(Z61&gt;Z63,IF(Z12&lt;='Eingabeblatt Neubau'!$E$63,'Berechnung (Neubau)'!Z65*'Berechnung (Neubau)'!Y61,(Z65+'Eingabeblatt Neubau'!$E$59)*'Eingabeblatt Neubau'!$E$58),Z64+Z67)</f>
        <v>0</v>
      </c>
      <c r="AA62" s="105">
        <f>IF(AA61&gt;AA63,IF(AA12&lt;='Eingabeblatt Neubau'!$E$63,'Berechnung (Neubau)'!AA65*'Berechnung (Neubau)'!Z61,(AA65+'Eingabeblatt Neubau'!$E$59)*'Eingabeblatt Neubau'!$E$58),AA64+AA67)</f>
        <v>0</v>
      </c>
      <c r="AB62" s="105">
        <f>IF(AB61&gt;AB63,IF(AB12&lt;='Eingabeblatt Neubau'!$E$63,'Berechnung (Neubau)'!AB65*'Berechnung (Neubau)'!AA61,(AB65+'Eingabeblatt Neubau'!$E$59)*'Eingabeblatt Neubau'!$E$58),AB64+AB67)</f>
        <v>0</v>
      </c>
      <c r="AC62" s="105">
        <f>IF(AC61&gt;AC63,IF(AC12&lt;='Eingabeblatt Neubau'!$E$63,'Berechnung (Neubau)'!AC65*'Berechnung (Neubau)'!AB61,(AC65+'Eingabeblatt Neubau'!$E$59)*'Eingabeblatt Neubau'!$E$58),AC64+AC67)</f>
        <v>0</v>
      </c>
      <c r="AD62" s="105">
        <f>IF(AD61&gt;AD63,IF(AD12&lt;='Eingabeblatt Neubau'!$E$63,'Berechnung (Neubau)'!AD65*'Berechnung (Neubau)'!AC61,(AD65+'Eingabeblatt Neubau'!$E$59)*'Eingabeblatt Neubau'!$E$58),AD64+AD67)</f>
        <v>0</v>
      </c>
      <c r="AE62" s="105">
        <f>IF(AE61&gt;AE63,IF(AE12&lt;='Eingabeblatt Neubau'!$E$63,'Berechnung (Neubau)'!AE65*'Berechnung (Neubau)'!AD61,(AE65+'Eingabeblatt Neubau'!$E$59)*'Eingabeblatt Neubau'!$E$58),AE64+AE67)</f>
        <v>0</v>
      </c>
      <c r="AF62" s="105">
        <f>IF(AF61&gt;AF63,IF(AF12&lt;='Eingabeblatt Neubau'!$E$63,'Berechnung (Neubau)'!AF65*'Berechnung (Neubau)'!AE61,(AF65+'Eingabeblatt Neubau'!$E$59)*'Eingabeblatt Neubau'!$E$58),AF64+AF67)</f>
        <v>0</v>
      </c>
      <c r="AG62" s="105">
        <f>IF(AG61&gt;AG63,IF(AG12&lt;='Eingabeblatt Neubau'!$E$63,'Berechnung (Neubau)'!AG65*'Berechnung (Neubau)'!AF61,(AG65+'Eingabeblatt Neubau'!$E$59)*'Eingabeblatt Neubau'!$E$58),AG64+AG67)</f>
        <v>0</v>
      </c>
      <c r="AH62" s="105">
        <f>IF(AH61&gt;AH63,IF(AH12&lt;='Eingabeblatt Neubau'!$E$63,'Berechnung (Neubau)'!AH65*'Berechnung (Neubau)'!AG61,(AH65+'Eingabeblatt Neubau'!$E$59)*'Eingabeblatt Neubau'!$E$58),AH64+AH67)</f>
        <v>0</v>
      </c>
      <c r="AI62" s="105">
        <f>IF(AI61&gt;AI63,IF(AI12&lt;='Eingabeblatt Neubau'!$E$63,'Berechnung (Neubau)'!AI65*'Berechnung (Neubau)'!AH61,(AI65+'Eingabeblatt Neubau'!$E$59)*'Eingabeblatt Neubau'!$E$58),AI64+AI67)</f>
        <v>0</v>
      </c>
      <c r="AJ62" s="105">
        <f>IF(AJ61&gt;AJ63,IF(AJ12&lt;='Eingabeblatt Neubau'!$E$63,'Berechnung (Neubau)'!AJ65*'Berechnung (Neubau)'!AI61,(AJ65+'Eingabeblatt Neubau'!$E$59)*'Eingabeblatt Neubau'!$E$58),AJ64+AJ67)</f>
        <v>0</v>
      </c>
      <c r="AK62" s="105">
        <f>IF(AK61&gt;AK63,IF(AK12&lt;='Eingabeblatt Neubau'!$E$63,'Berechnung (Neubau)'!AK65*'Berechnung (Neubau)'!AJ61,(AK65+'Eingabeblatt Neubau'!$E$59)*'Eingabeblatt Neubau'!$E$58),AK64+AK67)</f>
        <v>0</v>
      </c>
      <c r="AL62" s="105">
        <f>IF(AL61&gt;AL63,IF(AL12&lt;='Eingabeblatt Neubau'!$E$63,'Berechnung (Neubau)'!AL65*'Berechnung (Neubau)'!AK61,(AL65+'Eingabeblatt Neubau'!$E$59)*'Eingabeblatt Neubau'!$E$58),AL64+AL67)</f>
        <v>0</v>
      </c>
      <c r="AM62" s="105">
        <f>IF(AM61&gt;AM63,IF(AM12&lt;='Eingabeblatt Neubau'!$E$63,'Berechnung (Neubau)'!AM65*'Berechnung (Neubau)'!AL61,(AM65+'Eingabeblatt Neubau'!$E$59)*'Eingabeblatt Neubau'!$E$58),AM64+AM67)</f>
        <v>0</v>
      </c>
      <c r="AN62" s="105">
        <f>IF(AN61&gt;AN63,IF(AN12&lt;='Eingabeblatt Neubau'!$E$63,'Berechnung (Neubau)'!AN65*'Berechnung (Neubau)'!AM61,(AN65+'Eingabeblatt Neubau'!$E$59)*'Eingabeblatt Neubau'!$E$58),AN64+AN67)</f>
        <v>0</v>
      </c>
      <c r="AO62" s="105">
        <f>IF(AO61&gt;AO63,IF(AO12&lt;='Eingabeblatt Neubau'!$E$63,'Berechnung (Neubau)'!AO65*'Berechnung (Neubau)'!AN61,(AO65+'Eingabeblatt Neubau'!$E$59)*'Eingabeblatt Neubau'!$E$58),AO64+AO67)</f>
        <v>0</v>
      </c>
      <c r="AP62" s="105">
        <f>IF(AP61&gt;AP63,IF(AP12&lt;='Eingabeblatt Neubau'!$E$63,'Berechnung (Neubau)'!AP65*'Berechnung (Neubau)'!AO61,(AP65+'Eingabeblatt Neubau'!$E$59)*'Eingabeblatt Neubau'!$E$58),AP64+AP67)</f>
        <v>0</v>
      </c>
      <c r="AQ62" s="105">
        <f>IF(AQ61&gt;AQ63,IF(AQ12&lt;='Eingabeblatt Neubau'!$E$63,'Berechnung (Neubau)'!AQ65*'Berechnung (Neubau)'!AP61,(AQ65+'Eingabeblatt Neubau'!$E$59)*'Eingabeblatt Neubau'!$E$58),AQ64+AQ67)</f>
        <v>0</v>
      </c>
    </row>
    <row r="63" spans="1:43" s="24" customFormat="1" outlineLevel="1">
      <c r="A63" s="100"/>
      <c r="B63" s="104" t="s">
        <v>57</v>
      </c>
      <c r="C63" s="107"/>
      <c r="D63" s="108">
        <f>(IF(D12&lt;='Eingabeblatt Neubau'!$E$63,'Berechnung (Neubau)'!D65*'Berechnung (Neubau)'!C61,(D65+'Eingabeblatt Neubau'!$E$59)*'Eingabeblatt Neubau'!$E$58))-D67</f>
        <v>0</v>
      </c>
      <c r="E63" s="108">
        <f>(IF(E12&lt;='Eingabeblatt Neubau'!$E$63,'Berechnung (Neubau)'!E65*'Berechnung (Neubau)'!D61,(E65+'Eingabeblatt Neubau'!$E$59)*'Eingabeblatt Neubau'!$E$58))-E67</f>
        <v>0</v>
      </c>
      <c r="F63" s="108">
        <f>(IF(F12&lt;='Eingabeblatt Neubau'!$E$63,'Berechnung (Neubau)'!F65*'Berechnung (Neubau)'!E61,(F65+'Eingabeblatt Neubau'!$E$59)*'Eingabeblatt Neubau'!$E$58))-F67</f>
        <v>0</v>
      </c>
      <c r="G63" s="108">
        <f>(IF(G12&lt;='Eingabeblatt Neubau'!$E$63,'Berechnung (Neubau)'!G65*'Berechnung (Neubau)'!F61,(G65+'Eingabeblatt Neubau'!$E$59)*'Eingabeblatt Neubau'!$E$58))-G67</f>
        <v>0</v>
      </c>
      <c r="H63" s="108">
        <f>(IF(H12&lt;='Eingabeblatt Neubau'!$E$63,'Berechnung (Neubau)'!H65*'Berechnung (Neubau)'!G61,(H65+'Eingabeblatt Neubau'!$E$59)*'Eingabeblatt Neubau'!$E$58))-H67</f>
        <v>0</v>
      </c>
      <c r="I63" s="108">
        <f>(IF(I12&lt;='Eingabeblatt Neubau'!$E$63,'Berechnung (Neubau)'!I65*'Berechnung (Neubau)'!H61,(I65+'Eingabeblatt Neubau'!$E$59)*'Eingabeblatt Neubau'!$E$58))-I67</f>
        <v>0</v>
      </c>
      <c r="J63" s="108">
        <f>(IF(J12&lt;='Eingabeblatt Neubau'!$E$63,'Berechnung (Neubau)'!J65*'Berechnung (Neubau)'!I61,(J65+'Eingabeblatt Neubau'!$E$59)*'Eingabeblatt Neubau'!$E$58))-J67</f>
        <v>0</v>
      </c>
      <c r="K63" s="108">
        <f>(IF(K12&lt;='Eingabeblatt Neubau'!$E$63,'Berechnung (Neubau)'!K65*'Berechnung (Neubau)'!J61,(K65+'Eingabeblatt Neubau'!$E$59)*'Eingabeblatt Neubau'!$E$58))-K67</f>
        <v>0</v>
      </c>
      <c r="L63" s="108">
        <f>(IF(L12&lt;='Eingabeblatt Neubau'!$E$63,'Berechnung (Neubau)'!L65*'Berechnung (Neubau)'!K61,(L65+'Eingabeblatt Neubau'!$E$59)*'Eingabeblatt Neubau'!$E$58))-L67</f>
        <v>0</v>
      </c>
      <c r="M63" s="108">
        <f>(IF(M12&lt;='Eingabeblatt Neubau'!$E$63,'Berechnung (Neubau)'!M65*'Berechnung (Neubau)'!L61,(M65+'Eingabeblatt Neubau'!$E$59)*'Eingabeblatt Neubau'!$E$58))-M67</f>
        <v>0</v>
      </c>
      <c r="N63" s="108">
        <f>(IF(N12&lt;='Eingabeblatt Neubau'!$E$63,'Berechnung (Neubau)'!N65*'Berechnung (Neubau)'!M61,(N65+'Eingabeblatt Neubau'!$E$59)*'Eingabeblatt Neubau'!$E$58))-N67</f>
        <v>0</v>
      </c>
      <c r="O63" s="108">
        <f>(IF(O12&lt;='Eingabeblatt Neubau'!$E$63,'Berechnung (Neubau)'!O65*'Berechnung (Neubau)'!N61,(O65+'Eingabeblatt Neubau'!$E$59)*'Eingabeblatt Neubau'!$E$58))-O67</f>
        <v>0</v>
      </c>
      <c r="P63" s="108">
        <f>(IF(P12&lt;='Eingabeblatt Neubau'!$E$63,'Berechnung (Neubau)'!P65*'Berechnung (Neubau)'!O61,(P65+'Eingabeblatt Neubau'!$E$59)*'Eingabeblatt Neubau'!$E$58))-P67</f>
        <v>0</v>
      </c>
      <c r="Q63" s="108">
        <f>(IF(Q12&lt;='Eingabeblatt Neubau'!$E$63,'Berechnung (Neubau)'!Q65*'Berechnung (Neubau)'!P61,(Q65+'Eingabeblatt Neubau'!$E$59)*'Eingabeblatt Neubau'!$E$58))-Q67</f>
        <v>0</v>
      </c>
      <c r="R63" s="108">
        <f>(IF(R12&lt;='Eingabeblatt Neubau'!$E$63,'Berechnung (Neubau)'!R65*'Berechnung (Neubau)'!Q61,(R65+'Eingabeblatt Neubau'!$E$59)*'Eingabeblatt Neubau'!$E$58))-R67</f>
        <v>0</v>
      </c>
      <c r="S63" s="108">
        <f>(IF(S12&lt;='Eingabeblatt Neubau'!$E$63,'Berechnung (Neubau)'!S65*'Berechnung (Neubau)'!R61,(S65+'Eingabeblatt Neubau'!$E$59)*'Eingabeblatt Neubau'!$E$58))-S67</f>
        <v>0</v>
      </c>
      <c r="T63" s="108">
        <f>(IF(T12&lt;='Eingabeblatt Neubau'!$E$63,'Berechnung (Neubau)'!T65*'Berechnung (Neubau)'!S61,(T65+'Eingabeblatt Neubau'!$E$59)*'Eingabeblatt Neubau'!$E$58))-T67</f>
        <v>0</v>
      </c>
      <c r="U63" s="108">
        <f>(IF(U12&lt;='Eingabeblatt Neubau'!$E$63,'Berechnung (Neubau)'!U65*'Berechnung (Neubau)'!T61,(U65+'Eingabeblatt Neubau'!$E$59)*'Eingabeblatt Neubau'!$E$58))-U67</f>
        <v>0</v>
      </c>
      <c r="V63" s="108">
        <f>(IF(V12&lt;='Eingabeblatt Neubau'!$E$63,'Berechnung (Neubau)'!V65*'Berechnung (Neubau)'!U61,(V65+'Eingabeblatt Neubau'!$E$59)*'Eingabeblatt Neubau'!$E$58))-V67</f>
        <v>0</v>
      </c>
      <c r="W63" s="108">
        <f>(IF(W12&lt;='Eingabeblatt Neubau'!$E$63,'Berechnung (Neubau)'!W65*'Berechnung (Neubau)'!V61,(W65+'Eingabeblatt Neubau'!$E$59)*'Eingabeblatt Neubau'!$E$58))-W67</f>
        <v>0</v>
      </c>
      <c r="X63" s="108">
        <f>(IF(X12&lt;='Eingabeblatt Neubau'!$E$63,'Berechnung (Neubau)'!X65*'Berechnung (Neubau)'!W61,(X65+'Eingabeblatt Neubau'!$E$59)*'Eingabeblatt Neubau'!$E$58))-X67</f>
        <v>0</v>
      </c>
      <c r="Y63" s="108">
        <f>(IF(Y12&lt;='Eingabeblatt Neubau'!$E$63,'Berechnung (Neubau)'!Y65*'Berechnung (Neubau)'!X61,(Y65+'Eingabeblatt Neubau'!$E$59)*'Eingabeblatt Neubau'!$E$58))-Y67</f>
        <v>0</v>
      </c>
      <c r="Z63" s="108">
        <f>(IF(Z12&lt;='Eingabeblatt Neubau'!$E$63,'Berechnung (Neubau)'!Z65*'Berechnung (Neubau)'!Y61,(Z65+'Eingabeblatt Neubau'!$E$59)*'Eingabeblatt Neubau'!$E$58))-Z67</f>
        <v>0</v>
      </c>
      <c r="AA63" s="108">
        <f>(IF(AA12&lt;='Eingabeblatt Neubau'!$E$63,'Berechnung (Neubau)'!AA65*'Berechnung (Neubau)'!Z61,(AA65+'Eingabeblatt Neubau'!$E$59)*'Eingabeblatt Neubau'!$E$58))-AA67</f>
        <v>0</v>
      </c>
      <c r="AB63" s="108">
        <f>(IF(AB12&lt;='Eingabeblatt Neubau'!$E$63,'Berechnung (Neubau)'!AB65*'Berechnung (Neubau)'!AA61,(AB65+'Eingabeblatt Neubau'!$E$59)*'Eingabeblatt Neubau'!$E$58))-AB67</f>
        <v>0</v>
      </c>
      <c r="AC63" s="108">
        <f>(IF(AC12&lt;='Eingabeblatt Neubau'!$E$63,'Berechnung (Neubau)'!AC65*'Berechnung (Neubau)'!AB61,(AC65+'Eingabeblatt Neubau'!$E$59)*'Eingabeblatt Neubau'!$E$58))-AC67</f>
        <v>0</v>
      </c>
      <c r="AD63" s="108">
        <f>(IF(AD12&lt;='Eingabeblatt Neubau'!$E$63,'Berechnung (Neubau)'!AD65*'Berechnung (Neubau)'!AC61,(AD65+'Eingabeblatt Neubau'!$E$59)*'Eingabeblatt Neubau'!$E$58))-AD67</f>
        <v>0</v>
      </c>
      <c r="AE63" s="108">
        <f>(IF(AE12&lt;='Eingabeblatt Neubau'!$E$63,'Berechnung (Neubau)'!AE65*'Berechnung (Neubau)'!AD61,(AE65+'Eingabeblatt Neubau'!$E$59)*'Eingabeblatt Neubau'!$E$58))-AE67</f>
        <v>0</v>
      </c>
      <c r="AF63" s="108">
        <f>(IF(AF12&lt;='Eingabeblatt Neubau'!$E$63,'Berechnung (Neubau)'!AF65*'Berechnung (Neubau)'!AE61,(AF65+'Eingabeblatt Neubau'!$E$59)*'Eingabeblatt Neubau'!$E$58))-AF67</f>
        <v>0</v>
      </c>
      <c r="AG63" s="108">
        <f>(IF(AG12&lt;='Eingabeblatt Neubau'!$E$63,'Berechnung (Neubau)'!AG65*'Berechnung (Neubau)'!AF61,(AG65+'Eingabeblatt Neubau'!$E$59)*'Eingabeblatt Neubau'!$E$58))-AG67</f>
        <v>0</v>
      </c>
      <c r="AH63" s="108">
        <f>(IF(AH12&lt;='Eingabeblatt Neubau'!$E$63,'Berechnung (Neubau)'!AH65*'Berechnung (Neubau)'!AG61,(AH65+'Eingabeblatt Neubau'!$E$59)*'Eingabeblatt Neubau'!$E$58))-AH67</f>
        <v>0</v>
      </c>
      <c r="AI63" s="108">
        <f>(IF(AI12&lt;='Eingabeblatt Neubau'!$E$63,'Berechnung (Neubau)'!AI65*'Berechnung (Neubau)'!AH61,(AI65+'Eingabeblatt Neubau'!$E$59)*'Eingabeblatt Neubau'!$E$58))-AI67</f>
        <v>0</v>
      </c>
      <c r="AJ63" s="108">
        <f>(IF(AJ12&lt;='Eingabeblatt Neubau'!$E$63,'Berechnung (Neubau)'!AJ65*'Berechnung (Neubau)'!AI61,(AJ65+'Eingabeblatt Neubau'!$E$59)*'Eingabeblatt Neubau'!$E$58))-AJ67</f>
        <v>0</v>
      </c>
      <c r="AK63" s="108">
        <f>(IF(AK12&lt;='Eingabeblatt Neubau'!$E$63,'Berechnung (Neubau)'!AK65*'Berechnung (Neubau)'!AJ61,(AK65+'Eingabeblatt Neubau'!$E$59)*'Eingabeblatt Neubau'!$E$58))-AK67</f>
        <v>0</v>
      </c>
      <c r="AL63" s="108">
        <f>(IF(AL12&lt;='Eingabeblatt Neubau'!$E$63,'Berechnung (Neubau)'!AL65*'Berechnung (Neubau)'!AK61,(AL65+'Eingabeblatt Neubau'!$E$59)*'Eingabeblatt Neubau'!$E$58))-AL67</f>
        <v>0</v>
      </c>
      <c r="AM63" s="108">
        <f>(IF(AM12&lt;='Eingabeblatt Neubau'!$E$63,'Berechnung (Neubau)'!AM65*'Berechnung (Neubau)'!AL61,(AM65+'Eingabeblatt Neubau'!$E$59)*'Eingabeblatt Neubau'!$E$58))-AM67</f>
        <v>0</v>
      </c>
      <c r="AN63" s="108">
        <f>(IF(AN12&lt;='Eingabeblatt Neubau'!$E$63,'Berechnung (Neubau)'!AN65*'Berechnung (Neubau)'!AM61,(AN65+'Eingabeblatt Neubau'!$E$59)*'Eingabeblatt Neubau'!$E$58))-AN67</f>
        <v>0</v>
      </c>
      <c r="AO63" s="108">
        <f>(IF(AO12&lt;='Eingabeblatt Neubau'!$E$63,'Berechnung (Neubau)'!AO65*'Berechnung (Neubau)'!AN61,(AO65+'Eingabeblatt Neubau'!$E$59)*'Eingabeblatt Neubau'!$E$58))-AO67</f>
        <v>0</v>
      </c>
      <c r="AP63" s="108">
        <f>(IF(AP12&lt;='Eingabeblatt Neubau'!$E$63,'Berechnung (Neubau)'!AP65*'Berechnung (Neubau)'!AO61,(AP65+'Eingabeblatt Neubau'!$E$59)*'Eingabeblatt Neubau'!$E$58))-AP67</f>
        <v>0</v>
      </c>
      <c r="AQ63" s="108">
        <f>(IF(AQ12&lt;='Eingabeblatt Neubau'!$E$63,'Berechnung (Neubau)'!AQ65*'Berechnung (Neubau)'!AP61,(AQ65+'Eingabeblatt Neubau'!$E$59)*'Eingabeblatt Neubau'!$E$58))-AQ67</f>
        <v>0</v>
      </c>
    </row>
    <row r="64" spans="1:43" s="24" customFormat="1" outlineLevel="1">
      <c r="A64" s="100"/>
      <c r="B64" s="104" t="s">
        <v>58</v>
      </c>
      <c r="C64" s="107"/>
      <c r="D64" s="108">
        <f t="shared" ref="D64:AQ64" si="70">IF(C61&lt;=0,D61,C61-D61)</f>
        <v>0</v>
      </c>
      <c r="E64" s="108">
        <f t="shared" si="70"/>
        <v>0</v>
      </c>
      <c r="F64" s="108">
        <f t="shared" si="70"/>
        <v>0</v>
      </c>
      <c r="G64" s="108">
        <f t="shared" si="70"/>
        <v>0</v>
      </c>
      <c r="H64" s="108">
        <f t="shared" si="70"/>
        <v>0</v>
      </c>
      <c r="I64" s="108">
        <f t="shared" si="70"/>
        <v>0</v>
      </c>
      <c r="J64" s="108">
        <f t="shared" si="70"/>
        <v>0</v>
      </c>
      <c r="K64" s="108">
        <f t="shared" si="70"/>
        <v>0</v>
      </c>
      <c r="L64" s="108">
        <f t="shared" si="70"/>
        <v>0</v>
      </c>
      <c r="M64" s="108">
        <f t="shared" si="70"/>
        <v>0</v>
      </c>
      <c r="N64" s="108">
        <f t="shared" si="70"/>
        <v>0</v>
      </c>
      <c r="O64" s="108">
        <f t="shared" si="70"/>
        <v>0</v>
      </c>
      <c r="P64" s="108">
        <f t="shared" si="70"/>
        <v>0</v>
      </c>
      <c r="Q64" s="108">
        <f t="shared" si="70"/>
        <v>0</v>
      </c>
      <c r="R64" s="108">
        <f t="shared" si="70"/>
        <v>0</v>
      </c>
      <c r="S64" s="108">
        <f t="shared" si="70"/>
        <v>0</v>
      </c>
      <c r="T64" s="108">
        <f t="shared" si="70"/>
        <v>0</v>
      </c>
      <c r="U64" s="108">
        <f t="shared" si="70"/>
        <v>0</v>
      </c>
      <c r="V64" s="108">
        <f t="shared" si="70"/>
        <v>0</v>
      </c>
      <c r="W64" s="108">
        <f t="shared" si="70"/>
        <v>0</v>
      </c>
      <c r="X64" s="108">
        <f t="shared" si="70"/>
        <v>0</v>
      </c>
      <c r="Y64" s="108">
        <f t="shared" si="70"/>
        <v>0</v>
      </c>
      <c r="Z64" s="108">
        <f t="shared" si="70"/>
        <v>0</v>
      </c>
      <c r="AA64" s="108">
        <f t="shared" si="70"/>
        <v>0</v>
      </c>
      <c r="AB64" s="108">
        <f t="shared" si="70"/>
        <v>0</v>
      </c>
      <c r="AC64" s="108">
        <f t="shared" si="70"/>
        <v>0</v>
      </c>
      <c r="AD64" s="108">
        <f t="shared" si="70"/>
        <v>0</v>
      </c>
      <c r="AE64" s="108">
        <f t="shared" si="70"/>
        <v>0</v>
      </c>
      <c r="AF64" s="108">
        <f t="shared" si="70"/>
        <v>0</v>
      </c>
      <c r="AG64" s="108">
        <f t="shared" si="70"/>
        <v>0</v>
      </c>
      <c r="AH64" s="108">
        <f t="shared" si="70"/>
        <v>0</v>
      </c>
      <c r="AI64" s="108">
        <f t="shared" si="70"/>
        <v>0</v>
      </c>
      <c r="AJ64" s="108">
        <f t="shared" si="70"/>
        <v>0</v>
      </c>
      <c r="AK64" s="108">
        <f t="shared" si="70"/>
        <v>0</v>
      </c>
      <c r="AL64" s="108">
        <f t="shared" si="70"/>
        <v>0</v>
      </c>
      <c r="AM64" s="108">
        <f t="shared" si="70"/>
        <v>0</v>
      </c>
      <c r="AN64" s="108">
        <f t="shared" si="70"/>
        <v>0</v>
      </c>
      <c r="AO64" s="108">
        <f t="shared" si="70"/>
        <v>0</v>
      </c>
      <c r="AP64" s="108">
        <f t="shared" si="70"/>
        <v>0</v>
      </c>
      <c r="AQ64" s="108">
        <f t="shared" si="70"/>
        <v>0</v>
      </c>
    </row>
    <row r="65" spans="1:43" s="24" customFormat="1" outlineLevel="1">
      <c r="A65" s="100"/>
      <c r="B65" s="104" t="s">
        <v>59</v>
      </c>
      <c r="C65" s="107"/>
      <c r="D65" s="109">
        <f>IF(D12&lt;='Eingabeblatt Neubau'!$E$61,'Eingabeblatt Neubau'!$E$60,'Eingabeblatt Neubau'!$E$62)</f>
        <v>4.6210000000000001E-2</v>
      </c>
      <c r="E65" s="109">
        <f>IF(E12&lt;='Eingabeblatt Neubau'!$E$61,'Eingabeblatt Neubau'!$E$60,'Eingabeblatt Neubau'!$E$62)</f>
        <v>4.6210000000000001E-2</v>
      </c>
      <c r="F65" s="109">
        <f>IF(F12&lt;='Eingabeblatt Neubau'!$E$61,'Eingabeblatt Neubau'!$E$60,'Eingabeblatt Neubau'!$E$62)</f>
        <v>4.6210000000000001E-2</v>
      </c>
      <c r="G65" s="109">
        <f>IF(G12&lt;='Eingabeblatt Neubau'!$E$61,'Eingabeblatt Neubau'!$E$60,'Eingabeblatt Neubau'!$E$62)</f>
        <v>4.6210000000000001E-2</v>
      </c>
      <c r="H65" s="109">
        <f>IF(H12&lt;='Eingabeblatt Neubau'!$E$61,'Eingabeblatt Neubau'!$E$60,'Eingabeblatt Neubau'!$E$62)</f>
        <v>4.6210000000000001E-2</v>
      </c>
      <c r="I65" s="109">
        <f>IF(I12&lt;='Eingabeblatt Neubau'!$E$61,'Eingabeblatt Neubau'!$E$60,'Eingabeblatt Neubau'!$E$62)</f>
        <v>4.6210000000000001E-2</v>
      </c>
      <c r="J65" s="109">
        <f>IF(J12&lt;='Eingabeblatt Neubau'!$E$61,'Eingabeblatt Neubau'!$E$60,'Eingabeblatt Neubau'!$E$62)</f>
        <v>4.6210000000000001E-2</v>
      </c>
      <c r="K65" s="109">
        <f>IF(K12&lt;='Eingabeblatt Neubau'!$E$61,'Eingabeblatt Neubau'!$E$60,'Eingabeblatt Neubau'!$E$62)</f>
        <v>4.6210000000000001E-2</v>
      </c>
      <c r="L65" s="109">
        <f>IF(L12&lt;='Eingabeblatt Neubau'!$E$61,'Eingabeblatt Neubau'!$E$60,'Eingabeblatt Neubau'!$E$62)</f>
        <v>4.6210000000000001E-2</v>
      </c>
      <c r="M65" s="109">
        <f>IF(M12&lt;='Eingabeblatt Neubau'!$E$61,'Eingabeblatt Neubau'!$E$60,'Eingabeblatt Neubau'!$E$62)</f>
        <v>4.6210000000000001E-2</v>
      </c>
      <c r="N65" s="109">
        <f>IF(N12&lt;='Eingabeblatt Neubau'!$E$61,'Eingabeblatt Neubau'!$E$60,'Eingabeblatt Neubau'!$E$62)</f>
        <v>4.6210000000000001E-2</v>
      </c>
      <c r="O65" s="109">
        <f>IF(O12&lt;='Eingabeblatt Neubau'!$E$61,'Eingabeblatt Neubau'!$E$60,'Eingabeblatt Neubau'!$E$62)</f>
        <v>4.6210000000000001E-2</v>
      </c>
      <c r="P65" s="109">
        <f>IF(P12&lt;='Eingabeblatt Neubau'!$E$61,'Eingabeblatt Neubau'!$E$60,'Eingabeblatt Neubau'!$E$62)</f>
        <v>4.6210000000000001E-2</v>
      </c>
      <c r="Q65" s="109">
        <f>IF(Q12&lt;='Eingabeblatt Neubau'!$E$61,'Eingabeblatt Neubau'!$E$60,'Eingabeblatt Neubau'!$E$62)</f>
        <v>4.6210000000000001E-2</v>
      </c>
      <c r="R65" s="109">
        <f>IF(R12&lt;='Eingabeblatt Neubau'!$E$61,'Eingabeblatt Neubau'!$E$60,'Eingabeblatt Neubau'!$E$62)</f>
        <v>4.6210000000000001E-2</v>
      </c>
      <c r="S65" s="109">
        <f>IF(S12&lt;='Eingabeblatt Neubau'!$E$61,'Eingabeblatt Neubau'!$E$60,'Eingabeblatt Neubau'!$E$62)</f>
        <v>4.6210000000000001E-2</v>
      </c>
      <c r="T65" s="109">
        <f>IF(T12&lt;='Eingabeblatt Neubau'!$E$61,'Eingabeblatt Neubau'!$E$60,'Eingabeblatt Neubau'!$E$62)</f>
        <v>4.6210000000000001E-2</v>
      </c>
      <c r="U65" s="109">
        <f>IF(U12&lt;='Eingabeblatt Neubau'!$E$61,'Eingabeblatt Neubau'!$E$60,'Eingabeblatt Neubau'!$E$62)</f>
        <v>4.6210000000000001E-2</v>
      </c>
      <c r="V65" s="109">
        <f>IF(V12&lt;='Eingabeblatt Neubau'!$E$61,'Eingabeblatt Neubau'!$E$60,'Eingabeblatt Neubau'!$E$62)</f>
        <v>4.6210000000000001E-2</v>
      </c>
      <c r="W65" s="109">
        <f>IF(W12&lt;='Eingabeblatt Neubau'!$E$61,'Eingabeblatt Neubau'!$E$60,'Eingabeblatt Neubau'!$E$62)</f>
        <v>4.6210000000000001E-2</v>
      </c>
      <c r="X65" s="109">
        <f>IF(X12&lt;='Eingabeblatt Neubau'!$E$61,'Eingabeblatt Neubau'!$E$60,'Eingabeblatt Neubau'!$E$62)</f>
        <v>4.6210000000000001E-2</v>
      </c>
      <c r="Y65" s="109">
        <f>IF(Y12&lt;='Eingabeblatt Neubau'!$E$61,'Eingabeblatt Neubau'!$E$60,'Eingabeblatt Neubau'!$E$62)</f>
        <v>4.6210000000000001E-2</v>
      </c>
      <c r="Z65" s="109">
        <f>IF(Z12&lt;='Eingabeblatt Neubau'!$E$61,'Eingabeblatt Neubau'!$E$60,'Eingabeblatt Neubau'!$E$62)</f>
        <v>4.6210000000000001E-2</v>
      </c>
      <c r="AA65" s="109">
        <f>IF(AA12&lt;='Eingabeblatt Neubau'!$E$61,'Eingabeblatt Neubau'!$E$60,'Eingabeblatt Neubau'!$E$62)</f>
        <v>4.6210000000000001E-2</v>
      </c>
      <c r="AB65" s="109">
        <f>IF(AB12&lt;='Eingabeblatt Neubau'!$E$61,'Eingabeblatt Neubau'!$E$60,'Eingabeblatt Neubau'!$E$62)</f>
        <v>4.6210000000000001E-2</v>
      </c>
      <c r="AC65" s="109">
        <f>IF(AC12&lt;='Eingabeblatt Neubau'!$E$61,'Eingabeblatt Neubau'!$E$60,'Eingabeblatt Neubau'!$E$62)</f>
        <v>4.6210000000000001E-2</v>
      </c>
      <c r="AD65" s="109">
        <f>IF(AD12&lt;='Eingabeblatt Neubau'!$E$61,'Eingabeblatt Neubau'!$E$60,'Eingabeblatt Neubau'!$E$62)</f>
        <v>4.6210000000000001E-2</v>
      </c>
      <c r="AE65" s="109">
        <f>IF(AE12&lt;='Eingabeblatt Neubau'!$E$61,'Eingabeblatt Neubau'!$E$60,'Eingabeblatt Neubau'!$E$62)</f>
        <v>4.6210000000000001E-2</v>
      </c>
      <c r="AF65" s="109">
        <f>IF(AF12&lt;='Eingabeblatt Neubau'!$E$61,'Eingabeblatt Neubau'!$E$60,'Eingabeblatt Neubau'!$E$62)</f>
        <v>4.6210000000000001E-2</v>
      </c>
      <c r="AG65" s="109">
        <f>IF(AG12&lt;='Eingabeblatt Neubau'!$E$61,'Eingabeblatt Neubau'!$E$60,'Eingabeblatt Neubau'!$E$62)</f>
        <v>4.6210000000000001E-2</v>
      </c>
      <c r="AH65" s="109">
        <f>IF(AH12&lt;='Eingabeblatt Neubau'!$E$61,'Eingabeblatt Neubau'!$E$60,'Eingabeblatt Neubau'!$E$62)</f>
        <v>4.6210000000000001E-2</v>
      </c>
      <c r="AI65" s="109">
        <f>IF(AI12&lt;='Eingabeblatt Neubau'!$E$61,'Eingabeblatt Neubau'!$E$60,'Eingabeblatt Neubau'!$E$62)</f>
        <v>4.6210000000000001E-2</v>
      </c>
      <c r="AJ65" s="109">
        <f>IF(AJ12&lt;='Eingabeblatt Neubau'!$E$61,'Eingabeblatt Neubau'!$E$60,'Eingabeblatt Neubau'!$E$62)</f>
        <v>4.6210000000000001E-2</v>
      </c>
      <c r="AK65" s="109">
        <f>IF(AK12&lt;='Eingabeblatt Neubau'!$E$61,'Eingabeblatt Neubau'!$E$60,'Eingabeblatt Neubau'!$E$62)</f>
        <v>4.6210000000000001E-2</v>
      </c>
      <c r="AL65" s="109">
        <f>IF(AL12&lt;='Eingabeblatt Neubau'!$E$61,'Eingabeblatt Neubau'!$E$60,'Eingabeblatt Neubau'!$E$62)</f>
        <v>4.6210000000000001E-2</v>
      </c>
      <c r="AM65" s="109">
        <f>IF(AM12&lt;='Eingabeblatt Neubau'!$E$61,'Eingabeblatt Neubau'!$E$60,'Eingabeblatt Neubau'!$E$62)</f>
        <v>4.6210000000000001E-2</v>
      </c>
      <c r="AN65" s="109">
        <f>IF(AN12&lt;='Eingabeblatt Neubau'!$E$61,'Eingabeblatt Neubau'!$E$60,'Eingabeblatt Neubau'!$E$62)</f>
        <v>4.6210000000000001E-2</v>
      </c>
      <c r="AO65" s="109">
        <f>IF(AO12&lt;='Eingabeblatt Neubau'!$E$61,'Eingabeblatt Neubau'!$E$60,'Eingabeblatt Neubau'!$E$62)</f>
        <v>4.6210000000000001E-2</v>
      </c>
      <c r="AP65" s="109">
        <f>IF(AP12&lt;='Eingabeblatt Neubau'!$E$61,'Eingabeblatt Neubau'!$E$60,'Eingabeblatt Neubau'!$E$62)</f>
        <v>4.6210000000000001E-2</v>
      </c>
      <c r="AQ65" s="109">
        <f>IF(AQ12&lt;='Eingabeblatt Neubau'!$E$61,'Eingabeblatt Neubau'!$E$60,'Eingabeblatt Neubau'!$E$62)</f>
        <v>4.6210000000000001E-2</v>
      </c>
    </row>
    <row r="66" spans="1:43" s="24" customFormat="1" outlineLevel="1">
      <c r="A66" s="100"/>
      <c r="B66" s="104" t="s">
        <v>60</v>
      </c>
      <c r="C66" s="107"/>
      <c r="D66" s="109" t="str">
        <f t="shared" ref="D66:AQ66" si="71">IF(D67&gt;0,D65,"0")</f>
        <v>0</v>
      </c>
      <c r="E66" s="109" t="str">
        <f t="shared" si="71"/>
        <v>0</v>
      </c>
      <c r="F66" s="109" t="str">
        <f t="shared" si="71"/>
        <v>0</v>
      </c>
      <c r="G66" s="109" t="str">
        <f t="shared" si="71"/>
        <v>0</v>
      </c>
      <c r="H66" s="109" t="str">
        <f t="shared" si="71"/>
        <v>0</v>
      </c>
      <c r="I66" s="109" t="str">
        <f t="shared" si="71"/>
        <v>0</v>
      </c>
      <c r="J66" s="109" t="str">
        <f t="shared" si="71"/>
        <v>0</v>
      </c>
      <c r="K66" s="109" t="str">
        <f t="shared" si="71"/>
        <v>0</v>
      </c>
      <c r="L66" s="109" t="str">
        <f t="shared" si="71"/>
        <v>0</v>
      </c>
      <c r="M66" s="109" t="str">
        <f t="shared" si="71"/>
        <v>0</v>
      </c>
      <c r="N66" s="109" t="str">
        <f t="shared" si="71"/>
        <v>0</v>
      </c>
      <c r="O66" s="109" t="str">
        <f t="shared" si="71"/>
        <v>0</v>
      </c>
      <c r="P66" s="109" t="str">
        <f t="shared" si="71"/>
        <v>0</v>
      </c>
      <c r="Q66" s="109" t="str">
        <f t="shared" si="71"/>
        <v>0</v>
      </c>
      <c r="R66" s="109" t="str">
        <f t="shared" si="71"/>
        <v>0</v>
      </c>
      <c r="S66" s="109" t="str">
        <f t="shared" si="71"/>
        <v>0</v>
      </c>
      <c r="T66" s="109" t="str">
        <f t="shared" si="71"/>
        <v>0</v>
      </c>
      <c r="U66" s="109" t="str">
        <f t="shared" si="71"/>
        <v>0</v>
      </c>
      <c r="V66" s="109" t="str">
        <f t="shared" si="71"/>
        <v>0</v>
      </c>
      <c r="W66" s="109" t="str">
        <f t="shared" si="71"/>
        <v>0</v>
      </c>
      <c r="X66" s="109" t="str">
        <f t="shared" si="71"/>
        <v>0</v>
      </c>
      <c r="Y66" s="109" t="str">
        <f t="shared" si="71"/>
        <v>0</v>
      </c>
      <c r="Z66" s="109" t="str">
        <f t="shared" si="71"/>
        <v>0</v>
      </c>
      <c r="AA66" s="109" t="str">
        <f t="shared" si="71"/>
        <v>0</v>
      </c>
      <c r="AB66" s="109" t="str">
        <f t="shared" si="71"/>
        <v>0</v>
      </c>
      <c r="AC66" s="109" t="str">
        <f t="shared" si="71"/>
        <v>0</v>
      </c>
      <c r="AD66" s="109" t="str">
        <f t="shared" si="71"/>
        <v>0</v>
      </c>
      <c r="AE66" s="109" t="str">
        <f t="shared" si="71"/>
        <v>0</v>
      </c>
      <c r="AF66" s="109" t="str">
        <f t="shared" si="71"/>
        <v>0</v>
      </c>
      <c r="AG66" s="109" t="str">
        <f t="shared" si="71"/>
        <v>0</v>
      </c>
      <c r="AH66" s="109" t="str">
        <f t="shared" si="71"/>
        <v>0</v>
      </c>
      <c r="AI66" s="109" t="str">
        <f t="shared" si="71"/>
        <v>0</v>
      </c>
      <c r="AJ66" s="109" t="str">
        <f t="shared" si="71"/>
        <v>0</v>
      </c>
      <c r="AK66" s="109" t="str">
        <f t="shared" si="71"/>
        <v>0</v>
      </c>
      <c r="AL66" s="109" t="str">
        <f t="shared" si="71"/>
        <v>0</v>
      </c>
      <c r="AM66" s="109" t="str">
        <f t="shared" si="71"/>
        <v>0</v>
      </c>
      <c r="AN66" s="109" t="str">
        <f t="shared" si="71"/>
        <v>0</v>
      </c>
      <c r="AO66" s="109" t="str">
        <f t="shared" si="71"/>
        <v>0</v>
      </c>
      <c r="AP66" s="109" t="str">
        <f t="shared" si="71"/>
        <v>0</v>
      </c>
      <c r="AQ66" s="109" t="str">
        <f t="shared" si="71"/>
        <v>0</v>
      </c>
    </row>
    <row r="67" spans="1:43" s="24" customFormat="1" ht="13.5" outlineLevel="1" thickBot="1">
      <c r="A67" s="100"/>
      <c r="B67" s="110" t="s">
        <v>61</v>
      </c>
      <c r="C67" s="111"/>
      <c r="D67" s="112">
        <f t="shared" ref="D67:AQ67" si="72">(D65*C61)</f>
        <v>0</v>
      </c>
      <c r="E67" s="112">
        <f t="shared" si="72"/>
        <v>0</v>
      </c>
      <c r="F67" s="112">
        <f t="shared" si="72"/>
        <v>0</v>
      </c>
      <c r="G67" s="112">
        <f t="shared" si="72"/>
        <v>0</v>
      </c>
      <c r="H67" s="112">
        <f t="shared" si="72"/>
        <v>0</v>
      </c>
      <c r="I67" s="112">
        <f t="shared" si="72"/>
        <v>0</v>
      </c>
      <c r="J67" s="112">
        <f t="shared" si="72"/>
        <v>0</v>
      </c>
      <c r="K67" s="112">
        <f t="shared" si="72"/>
        <v>0</v>
      </c>
      <c r="L67" s="112">
        <f t="shared" si="72"/>
        <v>0</v>
      </c>
      <c r="M67" s="112">
        <f t="shared" si="72"/>
        <v>0</v>
      </c>
      <c r="N67" s="112">
        <f t="shared" si="72"/>
        <v>0</v>
      </c>
      <c r="O67" s="112">
        <f t="shared" si="72"/>
        <v>0</v>
      </c>
      <c r="P67" s="112">
        <f t="shared" si="72"/>
        <v>0</v>
      </c>
      <c r="Q67" s="112">
        <f t="shared" si="72"/>
        <v>0</v>
      </c>
      <c r="R67" s="112">
        <f t="shared" si="72"/>
        <v>0</v>
      </c>
      <c r="S67" s="112">
        <f t="shared" si="72"/>
        <v>0</v>
      </c>
      <c r="T67" s="112">
        <f t="shared" si="72"/>
        <v>0</v>
      </c>
      <c r="U67" s="112">
        <f t="shared" si="72"/>
        <v>0</v>
      </c>
      <c r="V67" s="112">
        <f t="shared" si="72"/>
        <v>0</v>
      </c>
      <c r="W67" s="112">
        <f t="shared" si="72"/>
        <v>0</v>
      </c>
      <c r="X67" s="112">
        <f t="shared" si="72"/>
        <v>0</v>
      </c>
      <c r="Y67" s="112">
        <f t="shared" si="72"/>
        <v>0</v>
      </c>
      <c r="Z67" s="112">
        <f t="shared" si="72"/>
        <v>0</v>
      </c>
      <c r="AA67" s="112">
        <f t="shared" si="72"/>
        <v>0</v>
      </c>
      <c r="AB67" s="112">
        <f t="shared" si="72"/>
        <v>0</v>
      </c>
      <c r="AC67" s="112">
        <f t="shared" si="72"/>
        <v>0</v>
      </c>
      <c r="AD67" s="112">
        <f t="shared" si="72"/>
        <v>0</v>
      </c>
      <c r="AE67" s="112">
        <f t="shared" si="72"/>
        <v>0</v>
      </c>
      <c r="AF67" s="112">
        <f t="shared" si="72"/>
        <v>0</v>
      </c>
      <c r="AG67" s="112">
        <f t="shared" si="72"/>
        <v>0</v>
      </c>
      <c r="AH67" s="112">
        <f t="shared" si="72"/>
        <v>0</v>
      </c>
      <c r="AI67" s="112">
        <f t="shared" si="72"/>
        <v>0</v>
      </c>
      <c r="AJ67" s="112">
        <f t="shared" si="72"/>
        <v>0</v>
      </c>
      <c r="AK67" s="112">
        <f t="shared" si="72"/>
        <v>0</v>
      </c>
      <c r="AL67" s="112">
        <f t="shared" si="72"/>
        <v>0</v>
      </c>
      <c r="AM67" s="112">
        <f t="shared" si="72"/>
        <v>0</v>
      </c>
      <c r="AN67" s="112">
        <f t="shared" si="72"/>
        <v>0</v>
      </c>
      <c r="AO67" s="112">
        <f t="shared" si="72"/>
        <v>0</v>
      </c>
      <c r="AP67" s="112">
        <f t="shared" si="72"/>
        <v>0</v>
      </c>
      <c r="AQ67" s="112">
        <f t="shared" si="72"/>
        <v>0</v>
      </c>
    </row>
    <row r="68" spans="1:43" s="24" customFormat="1">
      <c r="A68" s="100"/>
      <c r="B68" s="104" t="s">
        <v>93</v>
      </c>
      <c r="C68" s="106"/>
      <c r="D68" s="105">
        <f t="shared" ref="D68:AQ68" si="73">D48+D55+D62</f>
        <v>0</v>
      </c>
      <c r="E68" s="105">
        <f t="shared" si="73"/>
        <v>0</v>
      </c>
      <c r="F68" s="105">
        <f t="shared" si="73"/>
        <v>0</v>
      </c>
      <c r="G68" s="105">
        <f t="shared" si="73"/>
        <v>0</v>
      </c>
      <c r="H68" s="105">
        <f t="shared" si="73"/>
        <v>0</v>
      </c>
      <c r="I68" s="105">
        <f t="shared" si="73"/>
        <v>0</v>
      </c>
      <c r="J68" s="105">
        <f t="shared" si="73"/>
        <v>0</v>
      </c>
      <c r="K68" s="105">
        <f t="shared" si="73"/>
        <v>0</v>
      </c>
      <c r="L68" s="105">
        <f t="shared" si="73"/>
        <v>0</v>
      </c>
      <c r="M68" s="105">
        <f t="shared" si="73"/>
        <v>0</v>
      </c>
      <c r="N68" s="105">
        <f t="shared" si="73"/>
        <v>0</v>
      </c>
      <c r="O68" s="105">
        <f t="shared" si="73"/>
        <v>0</v>
      </c>
      <c r="P68" s="105">
        <f t="shared" si="73"/>
        <v>0</v>
      </c>
      <c r="Q68" s="105">
        <f t="shared" si="73"/>
        <v>0</v>
      </c>
      <c r="R68" s="105">
        <f t="shared" si="73"/>
        <v>0</v>
      </c>
      <c r="S68" s="105">
        <f t="shared" si="73"/>
        <v>0</v>
      </c>
      <c r="T68" s="105">
        <f t="shared" si="73"/>
        <v>0</v>
      </c>
      <c r="U68" s="105">
        <f t="shared" si="73"/>
        <v>0</v>
      </c>
      <c r="V68" s="105">
        <f t="shared" si="73"/>
        <v>0</v>
      </c>
      <c r="W68" s="105">
        <f t="shared" si="73"/>
        <v>0</v>
      </c>
      <c r="X68" s="105">
        <f t="shared" si="73"/>
        <v>0</v>
      </c>
      <c r="Y68" s="105">
        <f t="shared" si="73"/>
        <v>0</v>
      </c>
      <c r="Z68" s="105">
        <f t="shared" si="73"/>
        <v>0</v>
      </c>
      <c r="AA68" s="105">
        <f t="shared" si="73"/>
        <v>0</v>
      </c>
      <c r="AB68" s="105">
        <f t="shared" si="73"/>
        <v>0</v>
      </c>
      <c r="AC68" s="105">
        <f t="shared" si="73"/>
        <v>0</v>
      </c>
      <c r="AD68" s="105">
        <f t="shared" si="73"/>
        <v>0</v>
      </c>
      <c r="AE68" s="105">
        <f t="shared" si="73"/>
        <v>0</v>
      </c>
      <c r="AF68" s="105">
        <f t="shared" si="73"/>
        <v>0</v>
      </c>
      <c r="AG68" s="105">
        <f t="shared" si="73"/>
        <v>0</v>
      </c>
      <c r="AH68" s="105">
        <f t="shared" si="73"/>
        <v>0</v>
      </c>
      <c r="AI68" s="105">
        <f t="shared" si="73"/>
        <v>0</v>
      </c>
      <c r="AJ68" s="105">
        <f t="shared" si="73"/>
        <v>0</v>
      </c>
      <c r="AK68" s="105">
        <f t="shared" si="73"/>
        <v>0</v>
      </c>
      <c r="AL68" s="105">
        <f t="shared" si="73"/>
        <v>0</v>
      </c>
      <c r="AM68" s="105">
        <f t="shared" si="73"/>
        <v>0</v>
      </c>
      <c r="AN68" s="105">
        <f t="shared" si="73"/>
        <v>0</v>
      </c>
      <c r="AO68" s="105">
        <f t="shared" si="73"/>
        <v>0</v>
      </c>
      <c r="AP68" s="105">
        <f t="shared" si="73"/>
        <v>0</v>
      </c>
      <c r="AQ68" s="105">
        <f t="shared" si="73"/>
        <v>0</v>
      </c>
    </row>
    <row r="69" spans="1:43" s="24" customFormat="1">
      <c r="A69" s="100"/>
      <c r="B69" s="104" t="s">
        <v>64</v>
      </c>
      <c r="C69" s="106"/>
      <c r="D69" s="105">
        <f t="shared" ref="D69:AQ69" si="74">D50+D57+D64</f>
        <v>0</v>
      </c>
      <c r="E69" s="105">
        <f t="shared" si="74"/>
        <v>0</v>
      </c>
      <c r="F69" s="105">
        <f t="shared" si="74"/>
        <v>0</v>
      </c>
      <c r="G69" s="105">
        <f t="shared" si="74"/>
        <v>0</v>
      </c>
      <c r="H69" s="105">
        <f t="shared" si="74"/>
        <v>0</v>
      </c>
      <c r="I69" s="105">
        <f t="shared" si="74"/>
        <v>0</v>
      </c>
      <c r="J69" s="105">
        <f t="shared" si="74"/>
        <v>0</v>
      </c>
      <c r="K69" s="105">
        <f t="shared" si="74"/>
        <v>0</v>
      </c>
      <c r="L69" s="105">
        <f t="shared" si="74"/>
        <v>0</v>
      </c>
      <c r="M69" s="105">
        <f t="shared" si="74"/>
        <v>0</v>
      </c>
      <c r="N69" s="105">
        <f t="shared" si="74"/>
        <v>0</v>
      </c>
      <c r="O69" s="105">
        <f t="shared" si="74"/>
        <v>0</v>
      </c>
      <c r="P69" s="105">
        <f t="shared" si="74"/>
        <v>0</v>
      </c>
      <c r="Q69" s="105">
        <f t="shared" si="74"/>
        <v>0</v>
      </c>
      <c r="R69" s="105">
        <f t="shared" si="74"/>
        <v>0</v>
      </c>
      <c r="S69" s="105">
        <f t="shared" si="74"/>
        <v>0</v>
      </c>
      <c r="T69" s="105">
        <f t="shared" si="74"/>
        <v>0</v>
      </c>
      <c r="U69" s="105">
        <f t="shared" si="74"/>
        <v>0</v>
      </c>
      <c r="V69" s="105">
        <f t="shared" si="74"/>
        <v>0</v>
      </c>
      <c r="W69" s="105">
        <f t="shared" si="74"/>
        <v>0</v>
      </c>
      <c r="X69" s="105">
        <f t="shared" si="74"/>
        <v>0</v>
      </c>
      <c r="Y69" s="105">
        <f t="shared" si="74"/>
        <v>0</v>
      </c>
      <c r="Z69" s="105">
        <f t="shared" si="74"/>
        <v>0</v>
      </c>
      <c r="AA69" s="105">
        <f t="shared" si="74"/>
        <v>0</v>
      </c>
      <c r="AB69" s="105">
        <f t="shared" si="74"/>
        <v>0</v>
      </c>
      <c r="AC69" s="105">
        <f t="shared" si="74"/>
        <v>0</v>
      </c>
      <c r="AD69" s="105">
        <f t="shared" si="74"/>
        <v>0</v>
      </c>
      <c r="AE69" s="105">
        <f t="shared" si="74"/>
        <v>0</v>
      </c>
      <c r="AF69" s="105">
        <f t="shared" si="74"/>
        <v>0</v>
      </c>
      <c r="AG69" s="105">
        <f t="shared" si="74"/>
        <v>0</v>
      </c>
      <c r="AH69" s="105">
        <f t="shared" si="74"/>
        <v>0</v>
      </c>
      <c r="AI69" s="105">
        <f t="shared" si="74"/>
        <v>0</v>
      </c>
      <c r="AJ69" s="105">
        <f t="shared" si="74"/>
        <v>0</v>
      </c>
      <c r="AK69" s="105">
        <f t="shared" si="74"/>
        <v>0</v>
      </c>
      <c r="AL69" s="105">
        <f t="shared" si="74"/>
        <v>0</v>
      </c>
      <c r="AM69" s="105">
        <f t="shared" si="74"/>
        <v>0</v>
      </c>
      <c r="AN69" s="105">
        <f t="shared" si="74"/>
        <v>0</v>
      </c>
      <c r="AO69" s="105">
        <f t="shared" si="74"/>
        <v>0</v>
      </c>
      <c r="AP69" s="105">
        <f t="shared" si="74"/>
        <v>0</v>
      </c>
      <c r="AQ69" s="105">
        <f t="shared" si="74"/>
        <v>0</v>
      </c>
    </row>
    <row r="70" spans="1:43" s="24" customFormat="1">
      <c r="A70" s="100"/>
      <c r="B70" s="104" t="s">
        <v>65</v>
      </c>
      <c r="C70" s="106"/>
      <c r="D70" s="105">
        <f t="shared" ref="D70:AQ70" si="75">D53+D60+D67</f>
        <v>0</v>
      </c>
      <c r="E70" s="105">
        <f t="shared" si="75"/>
        <v>0</v>
      </c>
      <c r="F70" s="105">
        <f t="shared" si="75"/>
        <v>0</v>
      </c>
      <c r="G70" s="105">
        <f t="shared" si="75"/>
        <v>0</v>
      </c>
      <c r="H70" s="105">
        <f t="shared" si="75"/>
        <v>0</v>
      </c>
      <c r="I70" s="105">
        <f t="shared" si="75"/>
        <v>0</v>
      </c>
      <c r="J70" s="105">
        <f t="shared" si="75"/>
        <v>0</v>
      </c>
      <c r="K70" s="105">
        <f t="shared" si="75"/>
        <v>0</v>
      </c>
      <c r="L70" s="105">
        <f t="shared" si="75"/>
        <v>0</v>
      </c>
      <c r="M70" s="105">
        <f t="shared" si="75"/>
        <v>0</v>
      </c>
      <c r="N70" s="105">
        <f t="shared" si="75"/>
        <v>0</v>
      </c>
      <c r="O70" s="105">
        <f t="shared" si="75"/>
        <v>0</v>
      </c>
      <c r="P70" s="105">
        <f t="shared" si="75"/>
        <v>0</v>
      </c>
      <c r="Q70" s="105">
        <f t="shared" si="75"/>
        <v>0</v>
      </c>
      <c r="R70" s="105">
        <f t="shared" si="75"/>
        <v>0</v>
      </c>
      <c r="S70" s="105">
        <f t="shared" si="75"/>
        <v>0</v>
      </c>
      <c r="T70" s="105">
        <f t="shared" si="75"/>
        <v>0</v>
      </c>
      <c r="U70" s="105">
        <f t="shared" si="75"/>
        <v>0</v>
      </c>
      <c r="V70" s="105">
        <f t="shared" si="75"/>
        <v>0</v>
      </c>
      <c r="W70" s="105">
        <f t="shared" si="75"/>
        <v>0</v>
      </c>
      <c r="X70" s="105">
        <f t="shared" si="75"/>
        <v>0</v>
      </c>
      <c r="Y70" s="105">
        <f t="shared" si="75"/>
        <v>0</v>
      </c>
      <c r="Z70" s="105">
        <f t="shared" si="75"/>
        <v>0</v>
      </c>
      <c r="AA70" s="105">
        <f t="shared" si="75"/>
        <v>0</v>
      </c>
      <c r="AB70" s="105">
        <f t="shared" si="75"/>
        <v>0</v>
      </c>
      <c r="AC70" s="105">
        <f t="shared" si="75"/>
        <v>0</v>
      </c>
      <c r="AD70" s="105">
        <f t="shared" si="75"/>
        <v>0</v>
      </c>
      <c r="AE70" s="105">
        <f t="shared" si="75"/>
        <v>0</v>
      </c>
      <c r="AF70" s="105">
        <f t="shared" si="75"/>
        <v>0</v>
      </c>
      <c r="AG70" s="105">
        <f t="shared" si="75"/>
        <v>0</v>
      </c>
      <c r="AH70" s="105">
        <f t="shared" si="75"/>
        <v>0</v>
      </c>
      <c r="AI70" s="105">
        <f t="shared" si="75"/>
        <v>0</v>
      </c>
      <c r="AJ70" s="105">
        <f t="shared" si="75"/>
        <v>0</v>
      </c>
      <c r="AK70" s="105">
        <f t="shared" si="75"/>
        <v>0</v>
      </c>
      <c r="AL70" s="105">
        <f t="shared" si="75"/>
        <v>0</v>
      </c>
      <c r="AM70" s="105">
        <f t="shared" si="75"/>
        <v>0</v>
      </c>
      <c r="AN70" s="105">
        <f t="shared" si="75"/>
        <v>0</v>
      </c>
      <c r="AO70" s="105">
        <f t="shared" si="75"/>
        <v>0</v>
      </c>
      <c r="AP70" s="105">
        <f t="shared" si="75"/>
        <v>0</v>
      </c>
      <c r="AQ70" s="105">
        <f t="shared" si="75"/>
        <v>0</v>
      </c>
    </row>
    <row r="71" spans="1:43" s="24" customFormat="1" ht="13.5" thickBot="1">
      <c r="A71" s="100"/>
      <c r="B71" s="104"/>
      <c r="C71" s="106"/>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row>
    <row r="72" spans="1:43" s="117" customFormat="1" outlineLevel="1">
      <c r="A72" s="114"/>
      <c r="B72" s="115"/>
      <c r="C72" s="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row>
    <row r="73" spans="1:43" s="117" customFormat="1" outlineLevel="1">
      <c r="A73" s="118"/>
      <c r="B73" s="23" t="s">
        <v>66</v>
      </c>
      <c r="C73" s="25"/>
      <c r="D73" s="119">
        <v>0</v>
      </c>
      <c r="E73" s="119">
        <f>D73</f>
        <v>0</v>
      </c>
      <c r="F73" s="119">
        <f t="shared" ref="F73:U74" si="76">E73</f>
        <v>0</v>
      </c>
      <c r="G73" s="119">
        <f t="shared" si="76"/>
        <v>0</v>
      </c>
      <c r="H73" s="119">
        <f t="shared" si="76"/>
        <v>0</v>
      </c>
      <c r="I73" s="119">
        <f t="shared" si="76"/>
        <v>0</v>
      </c>
      <c r="J73" s="119">
        <f t="shared" si="76"/>
        <v>0</v>
      </c>
      <c r="K73" s="119">
        <f t="shared" si="76"/>
        <v>0</v>
      </c>
      <c r="L73" s="119">
        <f t="shared" si="76"/>
        <v>0</v>
      </c>
      <c r="M73" s="119">
        <f t="shared" si="76"/>
        <v>0</v>
      </c>
      <c r="N73" s="119">
        <f t="shared" si="76"/>
        <v>0</v>
      </c>
      <c r="O73" s="119">
        <f t="shared" si="76"/>
        <v>0</v>
      </c>
      <c r="P73" s="119">
        <f t="shared" si="76"/>
        <v>0</v>
      </c>
      <c r="Q73" s="119">
        <f t="shared" si="76"/>
        <v>0</v>
      </c>
      <c r="R73" s="119">
        <f t="shared" si="76"/>
        <v>0</v>
      </c>
      <c r="S73" s="119">
        <f t="shared" si="76"/>
        <v>0</v>
      </c>
      <c r="T73" s="119">
        <f t="shared" si="76"/>
        <v>0</v>
      </c>
      <c r="U73" s="119">
        <f t="shared" si="76"/>
        <v>0</v>
      </c>
      <c r="V73" s="119">
        <f t="shared" ref="V73:AK74" si="77">U73</f>
        <v>0</v>
      </c>
      <c r="W73" s="119">
        <f t="shared" si="77"/>
        <v>0</v>
      </c>
      <c r="X73" s="119">
        <f t="shared" si="77"/>
        <v>0</v>
      </c>
      <c r="Y73" s="119">
        <f t="shared" si="77"/>
        <v>0</v>
      </c>
      <c r="Z73" s="119">
        <f t="shared" si="77"/>
        <v>0</v>
      </c>
      <c r="AA73" s="119">
        <f t="shared" si="77"/>
        <v>0</v>
      </c>
      <c r="AB73" s="119">
        <f t="shared" si="77"/>
        <v>0</v>
      </c>
      <c r="AC73" s="119">
        <f t="shared" si="77"/>
        <v>0</v>
      </c>
      <c r="AD73" s="119">
        <f t="shared" si="77"/>
        <v>0</v>
      </c>
      <c r="AE73" s="119">
        <f t="shared" si="77"/>
        <v>0</v>
      </c>
      <c r="AF73" s="119">
        <f t="shared" si="77"/>
        <v>0</v>
      </c>
      <c r="AG73" s="119">
        <f t="shared" si="77"/>
        <v>0</v>
      </c>
      <c r="AH73" s="119">
        <f t="shared" si="77"/>
        <v>0</v>
      </c>
      <c r="AI73" s="119">
        <f t="shared" si="77"/>
        <v>0</v>
      </c>
      <c r="AJ73" s="119">
        <f t="shared" si="77"/>
        <v>0</v>
      </c>
      <c r="AK73" s="119">
        <f t="shared" si="77"/>
        <v>0</v>
      </c>
      <c r="AL73" s="119">
        <f t="shared" ref="AK73:AQ74" si="78">AK73</f>
        <v>0</v>
      </c>
      <c r="AM73" s="119">
        <f t="shared" si="78"/>
        <v>0</v>
      </c>
      <c r="AN73" s="119">
        <f t="shared" si="78"/>
        <v>0</v>
      </c>
      <c r="AO73" s="119">
        <f t="shared" si="78"/>
        <v>0</v>
      </c>
      <c r="AP73" s="119">
        <f t="shared" si="78"/>
        <v>0</v>
      </c>
      <c r="AQ73" s="119">
        <f t="shared" si="78"/>
        <v>0</v>
      </c>
    </row>
    <row r="74" spans="1:43" s="117" customFormat="1" outlineLevel="1">
      <c r="A74" s="118"/>
      <c r="B74" s="23" t="s">
        <v>67</v>
      </c>
      <c r="C74" s="25"/>
      <c r="D74" s="119">
        <v>0</v>
      </c>
      <c r="E74" s="119">
        <f>D74</f>
        <v>0</v>
      </c>
      <c r="F74" s="119">
        <f t="shared" si="76"/>
        <v>0</v>
      </c>
      <c r="G74" s="119">
        <f t="shared" si="76"/>
        <v>0</v>
      </c>
      <c r="H74" s="119">
        <f t="shared" si="76"/>
        <v>0</v>
      </c>
      <c r="I74" s="119">
        <f t="shared" si="76"/>
        <v>0</v>
      </c>
      <c r="J74" s="119">
        <f t="shared" si="76"/>
        <v>0</v>
      </c>
      <c r="K74" s="119">
        <f t="shared" si="76"/>
        <v>0</v>
      </c>
      <c r="L74" s="119">
        <f t="shared" si="76"/>
        <v>0</v>
      </c>
      <c r="M74" s="119">
        <f t="shared" si="76"/>
        <v>0</v>
      </c>
      <c r="N74" s="119">
        <f t="shared" si="76"/>
        <v>0</v>
      </c>
      <c r="O74" s="119">
        <f t="shared" si="76"/>
        <v>0</v>
      </c>
      <c r="P74" s="119">
        <f t="shared" si="76"/>
        <v>0</v>
      </c>
      <c r="Q74" s="119">
        <f t="shared" si="76"/>
        <v>0</v>
      </c>
      <c r="R74" s="119">
        <f t="shared" si="76"/>
        <v>0</v>
      </c>
      <c r="S74" s="119">
        <f t="shared" si="76"/>
        <v>0</v>
      </c>
      <c r="T74" s="119">
        <f t="shared" si="76"/>
        <v>0</v>
      </c>
      <c r="U74" s="119">
        <f t="shared" si="76"/>
        <v>0</v>
      </c>
      <c r="V74" s="119">
        <f t="shared" si="77"/>
        <v>0</v>
      </c>
      <c r="W74" s="119">
        <f t="shared" si="77"/>
        <v>0</v>
      </c>
      <c r="X74" s="119">
        <f t="shared" si="77"/>
        <v>0</v>
      </c>
      <c r="Y74" s="119">
        <f t="shared" si="77"/>
        <v>0</v>
      </c>
      <c r="Z74" s="119">
        <f t="shared" si="77"/>
        <v>0</v>
      </c>
      <c r="AA74" s="119">
        <f t="shared" si="77"/>
        <v>0</v>
      </c>
      <c r="AB74" s="119">
        <f t="shared" si="77"/>
        <v>0</v>
      </c>
      <c r="AC74" s="119">
        <f t="shared" si="77"/>
        <v>0</v>
      </c>
      <c r="AD74" s="119">
        <f t="shared" si="77"/>
        <v>0</v>
      </c>
      <c r="AE74" s="119">
        <f t="shared" si="77"/>
        <v>0</v>
      </c>
      <c r="AF74" s="119">
        <f t="shared" si="77"/>
        <v>0</v>
      </c>
      <c r="AG74" s="119">
        <f t="shared" si="77"/>
        <v>0</v>
      </c>
      <c r="AH74" s="119">
        <f t="shared" si="77"/>
        <v>0</v>
      </c>
      <c r="AI74" s="119">
        <f t="shared" si="77"/>
        <v>0</v>
      </c>
      <c r="AJ74" s="119">
        <f t="shared" si="77"/>
        <v>0</v>
      </c>
      <c r="AK74" s="119">
        <f t="shared" si="78"/>
        <v>0</v>
      </c>
      <c r="AL74" s="119">
        <f t="shared" si="78"/>
        <v>0</v>
      </c>
      <c r="AM74" s="119">
        <f t="shared" si="78"/>
        <v>0</v>
      </c>
      <c r="AN74" s="119">
        <f t="shared" si="78"/>
        <v>0</v>
      </c>
      <c r="AO74" s="119">
        <f t="shared" si="78"/>
        <v>0</v>
      </c>
      <c r="AP74" s="119">
        <f t="shared" si="78"/>
        <v>0</v>
      </c>
      <c r="AQ74" s="119">
        <f t="shared" si="78"/>
        <v>0</v>
      </c>
    </row>
    <row r="75" spans="1:43" s="117" customFormat="1" outlineLevel="1">
      <c r="A75" s="118"/>
      <c r="B75" s="23" t="s">
        <v>68</v>
      </c>
      <c r="C75" s="25"/>
      <c r="D75" s="119" t="str">
        <f t="shared" ref="D75:AQ75" si="79">D52</f>
        <v>0</v>
      </c>
      <c r="E75" s="119" t="str">
        <f t="shared" si="79"/>
        <v>0</v>
      </c>
      <c r="F75" s="119" t="str">
        <f t="shared" si="79"/>
        <v>0</v>
      </c>
      <c r="G75" s="119" t="str">
        <f t="shared" si="79"/>
        <v>0</v>
      </c>
      <c r="H75" s="119" t="str">
        <f t="shared" si="79"/>
        <v>0</v>
      </c>
      <c r="I75" s="119" t="str">
        <f t="shared" si="79"/>
        <v>0</v>
      </c>
      <c r="J75" s="119" t="str">
        <f t="shared" si="79"/>
        <v>0</v>
      </c>
      <c r="K75" s="119" t="str">
        <f t="shared" si="79"/>
        <v>0</v>
      </c>
      <c r="L75" s="119" t="str">
        <f t="shared" si="79"/>
        <v>0</v>
      </c>
      <c r="M75" s="119" t="str">
        <f t="shared" si="79"/>
        <v>0</v>
      </c>
      <c r="N75" s="119" t="str">
        <f t="shared" si="79"/>
        <v>0</v>
      </c>
      <c r="O75" s="119" t="str">
        <f t="shared" si="79"/>
        <v>0</v>
      </c>
      <c r="P75" s="119" t="str">
        <f t="shared" si="79"/>
        <v>0</v>
      </c>
      <c r="Q75" s="119" t="str">
        <f t="shared" si="79"/>
        <v>0</v>
      </c>
      <c r="R75" s="119" t="str">
        <f t="shared" si="79"/>
        <v>0</v>
      </c>
      <c r="S75" s="119" t="str">
        <f t="shared" si="79"/>
        <v>0</v>
      </c>
      <c r="T75" s="119" t="str">
        <f t="shared" si="79"/>
        <v>0</v>
      </c>
      <c r="U75" s="119" t="str">
        <f t="shared" si="79"/>
        <v>0</v>
      </c>
      <c r="V75" s="119" t="str">
        <f t="shared" si="79"/>
        <v>0</v>
      </c>
      <c r="W75" s="119" t="str">
        <f t="shared" si="79"/>
        <v>0</v>
      </c>
      <c r="X75" s="119" t="str">
        <f t="shared" si="79"/>
        <v>0</v>
      </c>
      <c r="Y75" s="119" t="str">
        <f t="shared" si="79"/>
        <v>0</v>
      </c>
      <c r="Z75" s="119" t="str">
        <f t="shared" si="79"/>
        <v>0</v>
      </c>
      <c r="AA75" s="119" t="str">
        <f t="shared" si="79"/>
        <v>0</v>
      </c>
      <c r="AB75" s="119" t="str">
        <f t="shared" si="79"/>
        <v>0</v>
      </c>
      <c r="AC75" s="119" t="str">
        <f t="shared" si="79"/>
        <v>0</v>
      </c>
      <c r="AD75" s="119" t="str">
        <f t="shared" si="79"/>
        <v>0</v>
      </c>
      <c r="AE75" s="119" t="str">
        <f t="shared" si="79"/>
        <v>0</v>
      </c>
      <c r="AF75" s="119" t="str">
        <f t="shared" si="79"/>
        <v>0</v>
      </c>
      <c r="AG75" s="119" t="str">
        <f t="shared" si="79"/>
        <v>0</v>
      </c>
      <c r="AH75" s="119" t="str">
        <f t="shared" si="79"/>
        <v>0</v>
      </c>
      <c r="AI75" s="119" t="str">
        <f t="shared" si="79"/>
        <v>0</v>
      </c>
      <c r="AJ75" s="119" t="str">
        <f t="shared" si="79"/>
        <v>0</v>
      </c>
      <c r="AK75" s="119" t="str">
        <f t="shared" si="79"/>
        <v>0</v>
      </c>
      <c r="AL75" s="119" t="str">
        <f t="shared" si="79"/>
        <v>0</v>
      </c>
      <c r="AM75" s="119" t="str">
        <f t="shared" si="79"/>
        <v>0</v>
      </c>
      <c r="AN75" s="119" t="str">
        <f t="shared" si="79"/>
        <v>0</v>
      </c>
      <c r="AO75" s="119" t="str">
        <f t="shared" si="79"/>
        <v>0</v>
      </c>
      <c r="AP75" s="119" t="str">
        <f t="shared" si="79"/>
        <v>0</v>
      </c>
      <c r="AQ75" s="119" t="str">
        <f t="shared" si="79"/>
        <v>0</v>
      </c>
    </row>
    <row r="76" spans="1:43" s="117" customFormat="1" outlineLevel="1">
      <c r="A76" s="118"/>
      <c r="B76" s="23" t="s">
        <v>69</v>
      </c>
      <c r="C76" s="25"/>
      <c r="D76" s="119" t="str">
        <f t="shared" ref="D76:AQ76" si="80">D59</f>
        <v>0</v>
      </c>
      <c r="E76" s="119" t="str">
        <f t="shared" si="80"/>
        <v>0</v>
      </c>
      <c r="F76" s="119" t="str">
        <f t="shared" si="80"/>
        <v>0</v>
      </c>
      <c r="G76" s="119" t="str">
        <f t="shared" si="80"/>
        <v>0</v>
      </c>
      <c r="H76" s="119" t="str">
        <f t="shared" si="80"/>
        <v>0</v>
      </c>
      <c r="I76" s="119" t="str">
        <f t="shared" si="80"/>
        <v>0</v>
      </c>
      <c r="J76" s="119" t="str">
        <f t="shared" si="80"/>
        <v>0</v>
      </c>
      <c r="K76" s="119" t="str">
        <f t="shared" si="80"/>
        <v>0</v>
      </c>
      <c r="L76" s="119" t="str">
        <f t="shared" si="80"/>
        <v>0</v>
      </c>
      <c r="M76" s="119" t="str">
        <f t="shared" si="80"/>
        <v>0</v>
      </c>
      <c r="N76" s="119" t="str">
        <f t="shared" si="80"/>
        <v>0</v>
      </c>
      <c r="O76" s="119" t="str">
        <f t="shared" si="80"/>
        <v>0</v>
      </c>
      <c r="P76" s="119" t="str">
        <f t="shared" si="80"/>
        <v>0</v>
      </c>
      <c r="Q76" s="119" t="str">
        <f t="shared" si="80"/>
        <v>0</v>
      </c>
      <c r="R76" s="119" t="str">
        <f t="shared" si="80"/>
        <v>0</v>
      </c>
      <c r="S76" s="119" t="str">
        <f t="shared" si="80"/>
        <v>0</v>
      </c>
      <c r="T76" s="119" t="str">
        <f t="shared" si="80"/>
        <v>0</v>
      </c>
      <c r="U76" s="119" t="str">
        <f t="shared" si="80"/>
        <v>0</v>
      </c>
      <c r="V76" s="119" t="str">
        <f t="shared" si="80"/>
        <v>0</v>
      </c>
      <c r="W76" s="119" t="str">
        <f t="shared" si="80"/>
        <v>0</v>
      </c>
      <c r="X76" s="119" t="str">
        <f t="shared" si="80"/>
        <v>0</v>
      </c>
      <c r="Y76" s="119" t="str">
        <f t="shared" si="80"/>
        <v>0</v>
      </c>
      <c r="Z76" s="119" t="str">
        <f t="shared" si="80"/>
        <v>0</v>
      </c>
      <c r="AA76" s="119" t="str">
        <f t="shared" si="80"/>
        <v>0</v>
      </c>
      <c r="AB76" s="119" t="str">
        <f t="shared" si="80"/>
        <v>0</v>
      </c>
      <c r="AC76" s="119" t="str">
        <f t="shared" si="80"/>
        <v>0</v>
      </c>
      <c r="AD76" s="119" t="str">
        <f t="shared" si="80"/>
        <v>0</v>
      </c>
      <c r="AE76" s="119" t="str">
        <f t="shared" si="80"/>
        <v>0</v>
      </c>
      <c r="AF76" s="119" t="str">
        <f t="shared" si="80"/>
        <v>0</v>
      </c>
      <c r="AG76" s="119" t="str">
        <f t="shared" si="80"/>
        <v>0</v>
      </c>
      <c r="AH76" s="119" t="str">
        <f t="shared" si="80"/>
        <v>0</v>
      </c>
      <c r="AI76" s="119" t="str">
        <f t="shared" si="80"/>
        <v>0</v>
      </c>
      <c r="AJ76" s="119" t="str">
        <f t="shared" si="80"/>
        <v>0</v>
      </c>
      <c r="AK76" s="119" t="str">
        <f t="shared" si="80"/>
        <v>0</v>
      </c>
      <c r="AL76" s="119" t="str">
        <f t="shared" si="80"/>
        <v>0</v>
      </c>
      <c r="AM76" s="119" t="str">
        <f t="shared" si="80"/>
        <v>0</v>
      </c>
      <c r="AN76" s="119" t="str">
        <f t="shared" si="80"/>
        <v>0</v>
      </c>
      <c r="AO76" s="119" t="str">
        <f>AO59</f>
        <v>0</v>
      </c>
      <c r="AP76" s="119" t="str">
        <f t="shared" si="80"/>
        <v>0</v>
      </c>
      <c r="AQ76" s="119" t="str">
        <f t="shared" si="80"/>
        <v>0</v>
      </c>
    </row>
    <row r="77" spans="1:43" s="117" customFormat="1" outlineLevel="1">
      <c r="A77" s="118"/>
      <c r="B77" s="23" t="s">
        <v>70</v>
      </c>
      <c r="C77" s="25"/>
      <c r="D77" s="119" t="str">
        <f t="shared" ref="D77:AQ77" si="81">D66</f>
        <v>0</v>
      </c>
      <c r="E77" s="119" t="str">
        <f t="shared" si="81"/>
        <v>0</v>
      </c>
      <c r="F77" s="119" t="str">
        <f t="shared" si="81"/>
        <v>0</v>
      </c>
      <c r="G77" s="119" t="str">
        <f t="shared" si="81"/>
        <v>0</v>
      </c>
      <c r="H77" s="119" t="str">
        <f t="shared" si="81"/>
        <v>0</v>
      </c>
      <c r="I77" s="119" t="str">
        <f t="shared" si="81"/>
        <v>0</v>
      </c>
      <c r="J77" s="119" t="str">
        <f t="shared" si="81"/>
        <v>0</v>
      </c>
      <c r="K77" s="119" t="str">
        <f t="shared" si="81"/>
        <v>0</v>
      </c>
      <c r="L77" s="119" t="str">
        <f t="shared" si="81"/>
        <v>0</v>
      </c>
      <c r="M77" s="119" t="str">
        <f t="shared" si="81"/>
        <v>0</v>
      </c>
      <c r="N77" s="119" t="str">
        <f t="shared" si="81"/>
        <v>0</v>
      </c>
      <c r="O77" s="119" t="str">
        <f t="shared" si="81"/>
        <v>0</v>
      </c>
      <c r="P77" s="119" t="str">
        <f t="shared" si="81"/>
        <v>0</v>
      </c>
      <c r="Q77" s="119" t="str">
        <f t="shared" si="81"/>
        <v>0</v>
      </c>
      <c r="R77" s="119" t="str">
        <f t="shared" si="81"/>
        <v>0</v>
      </c>
      <c r="S77" s="119" t="str">
        <f t="shared" si="81"/>
        <v>0</v>
      </c>
      <c r="T77" s="119" t="str">
        <f t="shared" si="81"/>
        <v>0</v>
      </c>
      <c r="U77" s="119" t="str">
        <f t="shared" si="81"/>
        <v>0</v>
      </c>
      <c r="V77" s="119" t="str">
        <f t="shared" si="81"/>
        <v>0</v>
      </c>
      <c r="W77" s="119" t="str">
        <f t="shared" si="81"/>
        <v>0</v>
      </c>
      <c r="X77" s="119" t="str">
        <f t="shared" si="81"/>
        <v>0</v>
      </c>
      <c r="Y77" s="119" t="str">
        <f t="shared" si="81"/>
        <v>0</v>
      </c>
      <c r="Z77" s="119" t="str">
        <f t="shared" si="81"/>
        <v>0</v>
      </c>
      <c r="AA77" s="119" t="str">
        <f t="shared" si="81"/>
        <v>0</v>
      </c>
      <c r="AB77" s="119" t="str">
        <f t="shared" si="81"/>
        <v>0</v>
      </c>
      <c r="AC77" s="119" t="str">
        <f t="shared" si="81"/>
        <v>0</v>
      </c>
      <c r="AD77" s="119" t="str">
        <f t="shared" si="81"/>
        <v>0</v>
      </c>
      <c r="AE77" s="119" t="str">
        <f t="shared" si="81"/>
        <v>0</v>
      </c>
      <c r="AF77" s="119" t="str">
        <f t="shared" si="81"/>
        <v>0</v>
      </c>
      <c r="AG77" s="119" t="str">
        <f t="shared" si="81"/>
        <v>0</v>
      </c>
      <c r="AH77" s="119" t="str">
        <f t="shared" si="81"/>
        <v>0</v>
      </c>
      <c r="AI77" s="119" t="str">
        <f t="shared" si="81"/>
        <v>0</v>
      </c>
      <c r="AJ77" s="119" t="str">
        <f t="shared" si="81"/>
        <v>0</v>
      </c>
      <c r="AK77" s="119" t="str">
        <f t="shared" si="81"/>
        <v>0</v>
      </c>
      <c r="AL77" s="119" t="str">
        <f t="shared" si="81"/>
        <v>0</v>
      </c>
      <c r="AM77" s="119" t="str">
        <f t="shared" si="81"/>
        <v>0</v>
      </c>
      <c r="AN77" s="119" t="str">
        <f t="shared" si="81"/>
        <v>0</v>
      </c>
      <c r="AO77" s="119" t="str">
        <f t="shared" si="81"/>
        <v>0</v>
      </c>
      <c r="AP77" s="119" t="str">
        <f t="shared" si="81"/>
        <v>0</v>
      </c>
      <c r="AQ77" s="119" t="str">
        <f t="shared" si="81"/>
        <v>0</v>
      </c>
    </row>
    <row r="78" spans="1:43" s="117" customFormat="1" outlineLevel="1">
      <c r="A78" s="118"/>
      <c r="B78" s="23"/>
      <c r="C78" s="25"/>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row>
    <row r="79" spans="1:43" s="117" customFormat="1" ht="13.5" outlineLevel="1" thickBot="1">
      <c r="A79" s="118"/>
      <c r="B79" s="121"/>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row>
    <row r="80" spans="1:43" ht="13.5" thickBot="1">
      <c r="A80" s="22"/>
      <c r="B80" s="122" t="s">
        <v>76</v>
      </c>
      <c r="C80" s="123"/>
      <c r="D80" s="124" t="e">
        <f>IF(AQ$43&gt;0,(AQ$43/($F$6))^(1/AQ$12)-1,"Endvermögen negativ")</f>
        <v>#VALUE!</v>
      </c>
      <c r="AH80" s="21"/>
      <c r="AI80" s="21"/>
    </row>
    <row r="81" spans="1:43" ht="13.5" thickBot="1">
      <c r="A81" s="125"/>
      <c r="B81" s="23"/>
      <c r="C81" s="24"/>
      <c r="D81" s="126"/>
      <c r="AH81" s="21"/>
      <c r="AI81" s="21"/>
    </row>
    <row r="82" spans="1:43" s="117" customFormat="1">
      <c r="A82" s="118"/>
      <c r="B82" s="127" t="s">
        <v>71</v>
      </c>
      <c r="C82" s="128"/>
      <c r="D82" s="129"/>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row>
    <row r="83" spans="1:43" s="135" customFormat="1" ht="13.5" thickBot="1">
      <c r="A83" s="130"/>
      <c r="B83" s="131" t="s">
        <v>122</v>
      </c>
      <c r="C83" s="132"/>
      <c r="D83" s="133">
        <f>'Eingabeblatt Neubau'!E101</f>
        <v>0</v>
      </c>
      <c r="E83" s="134"/>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row>
    <row r="84" spans="1:43" s="138" customFormat="1">
      <c r="A84" s="136"/>
      <c r="B84" s="131" t="str">
        <f>'Eingabeblatt Neubau'!B102</f>
        <v>zzgl. 100 Basispunkte</v>
      </c>
      <c r="C84" s="137"/>
      <c r="D84" s="133">
        <f>'Eingabeblatt Neubau'!E102</f>
        <v>0.01</v>
      </c>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row>
    <row r="85" spans="1:43" ht="13.5" thickBot="1">
      <c r="B85" s="131" t="s">
        <v>88</v>
      </c>
      <c r="C85" s="139"/>
      <c r="D85" s="140">
        <f>D83+D84</f>
        <v>0.01</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row>
    <row r="86" spans="1:43" ht="14.25" thickTop="1" thickBot="1">
      <c r="B86" s="141"/>
      <c r="C86" s="142"/>
      <c r="D86" s="143"/>
      <c r="E86" s="142"/>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1:43">
      <c r="B87" s="17"/>
    </row>
    <row r="88" spans="1:43" s="146" customFormat="1">
      <c r="A88" s="144"/>
      <c r="B88" s="21"/>
      <c r="C88" s="145"/>
      <c r="D88" s="21"/>
      <c r="F88" s="147"/>
      <c r="G88" s="147"/>
    </row>
    <row r="89" spans="1:43" s="149" customFormat="1">
      <c r="A89" s="148"/>
      <c r="B89" s="21"/>
      <c r="C89" s="145"/>
      <c r="D89" s="21"/>
      <c r="F89" s="150"/>
      <c r="G89" s="150"/>
    </row>
    <row r="90" spans="1:43" s="146" customFormat="1">
      <c r="A90" s="144"/>
      <c r="B90" s="21"/>
      <c r="C90" s="145"/>
      <c r="D90" s="21"/>
      <c r="F90" s="147"/>
      <c r="G90" s="147"/>
    </row>
    <row r="91" spans="1:43">
      <c r="B91" s="21"/>
      <c r="C91" s="145"/>
    </row>
    <row r="92" spans="1:43">
      <c r="B92" s="21"/>
      <c r="C92" s="145"/>
    </row>
    <row r="93" spans="1:43">
      <c r="B93" s="21"/>
      <c r="C93" s="145"/>
    </row>
    <row r="94" spans="1:43">
      <c r="B94" s="21"/>
    </row>
    <row r="95" spans="1:43">
      <c r="B95" s="21"/>
    </row>
    <row r="96" spans="1:43">
      <c r="B96" s="21"/>
    </row>
    <row r="97" spans="2:2">
      <c r="B97" s="21"/>
    </row>
    <row r="98" spans="2:2">
      <c r="B98" s="21"/>
    </row>
    <row r="99" spans="2:2">
      <c r="B99" s="21"/>
    </row>
    <row r="100" spans="2:2">
      <c r="B100" s="21"/>
    </row>
    <row r="101" spans="2:2">
      <c r="B101" s="21"/>
    </row>
    <row r="102" spans="2:2">
      <c r="B102" s="21"/>
    </row>
    <row r="103" spans="2:2">
      <c r="B103" s="21"/>
    </row>
    <row r="104" spans="2:2">
      <c r="B104" s="21"/>
    </row>
    <row r="105" spans="2:2">
      <c r="B105" s="21"/>
    </row>
    <row r="106" spans="2:2">
      <c r="B106" s="21"/>
    </row>
    <row r="107" spans="2:2">
      <c r="B107" s="21"/>
    </row>
    <row r="108" spans="2:2">
      <c r="B108" s="21"/>
    </row>
    <row r="109" spans="2:2">
      <c r="B109" s="21"/>
    </row>
    <row r="110" spans="2:2">
      <c r="B110" s="21"/>
    </row>
    <row r="111" spans="2:2">
      <c r="B111" s="21"/>
    </row>
    <row r="112" spans="2:2">
      <c r="B112" s="21"/>
    </row>
    <row r="113" spans="2:2">
      <c r="B113" s="21"/>
    </row>
    <row r="114" spans="2:2">
      <c r="B114" s="21"/>
    </row>
    <row r="115" spans="2:2">
      <c r="B115" s="21"/>
    </row>
    <row r="116" spans="2:2">
      <c r="B116" s="21"/>
    </row>
    <row r="117" spans="2:2">
      <c r="B117" s="21"/>
    </row>
    <row r="118" spans="2:2">
      <c r="B118" s="21"/>
    </row>
    <row r="119" spans="2:2">
      <c r="B119" s="21"/>
    </row>
    <row r="120" spans="2:2">
      <c r="B120" s="21"/>
    </row>
    <row r="121" spans="2:2">
      <c r="B121" s="21"/>
    </row>
    <row r="122" spans="2:2">
      <c r="B122" s="21"/>
    </row>
    <row r="123" spans="2:2">
      <c r="B123" s="21"/>
    </row>
    <row r="124" spans="2:2">
      <c r="B124" s="21"/>
    </row>
    <row r="125" spans="2:2">
      <c r="B125" s="21"/>
    </row>
    <row r="126" spans="2:2">
      <c r="B126" s="21"/>
    </row>
    <row r="127" spans="2:2">
      <c r="B127" s="21"/>
    </row>
    <row r="128" spans="2:2">
      <c r="B128" s="21"/>
    </row>
    <row r="129" spans="2:2">
      <c r="B129" s="21"/>
    </row>
    <row r="130" spans="2:2">
      <c r="B130" s="21"/>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row r="159" spans="2:2">
      <c r="B159" s="21"/>
    </row>
    <row r="160" spans="2:2">
      <c r="B160" s="21"/>
    </row>
    <row r="161" spans="2:2">
      <c r="B161" s="21"/>
    </row>
    <row r="162" spans="2:2">
      <c r="B162" s="21"/>
    </row>
    <row r="163" spans="2:2">
      <c r="B163" s="21"/>
    </row>
    <row r="164" spans="2:2">
      <c r="B164" s="21"/>
    </row>
    <row r="165" spans="2:2">
      <c r="B165" s="21"/>
    </row>
    <row r="166" spans="2:2">
      <c r="B166" s="21"/>
    </row>
    <row r="167" spans="2:2">
      <c r="B167" s="21"/>
    </row>
    <row r="168" spans="2:2">
      <c r="B168" s="21"/>
    </row>
    <row r="169" spans="2:2">
      <c r="B169" s="21"/>
    </row>
    <row r="170" spans="2:2">
      <c r="B170" s="21"/>
    </row>
    <row r="171" spans="2:2">
      <c r="B171" s="21"/>
    </row>
    <row r="172" spans="2:2">
      <c r="B172" s="21"/>
    </row>
    <row r="173" spans="2:2">
      <c r="B173" s="21"/>
    </row>
    <row r="174" spans="2:2">
      <c r="B174" s="21"/>
    </row>
    <row r="175" spans="2:2">
      <c r="B175" s="21"/>
    </row>
    <row r="176" spans="2:2">
      <c r="B176" s="21"/>
    </row>
    <row r="177" spans="2:2">
      <c r="B177" s="21"/>
    </row>
    <row r="178" spans="2:2">
      <c r="B178" s="21"/>
    </row>
    <row r="179" spans="2:2">
      <c r="B179" s="21"/>
    </row>
    <row r="180" spans="2:2">
      <c r="B180" s="21"/>
    </row>
    <row r="181" spans="2:2">
      <c r="B181" s="21"/>
    </row>
    <row r="182" spans="2:2">
      <c r="B182" s="21"/>
    </row>
    <row r="183" spans="2:2">
      <c r="B183" s="21"/>
    </row>
    <row r="184" spans="2:2">
      <c r="B184" s="21"/>
    </row>
    <row r="185" spans="2:2">
      <c r="B185" s="21"/>
    </row>
    <row r="186" spans="2:2">
      <c r="B186" s="21"/>
    </row>
    <row r="187" spans="2:2">
      <c r="B187" s="21"/>
    </row>
    <row r="188" spans="2:2">
      <c r="B188" s="21"/>
    </row>
    <row r="189" spans="2:2">
      <c r="B189" s="21"/>
    </row>
    <row r="190" spans="2:2">
      <c r="B190" s="21"/>
    </row>
    <row r="191" spans="2:2">
      <c r="B191" s="21"/>
    </row>
    <row r="192" spans="2:2">
      <c r="B192" s="21"/>
    </row>
  </sheetData>
  <sheetProtection algorithmName="SHA-512" hashValue="pjeMIcrVJ91lFOv8gvmK8ExasiWBfbLK49S4qCMabmPNcKSMytKfzoRTjGBwioP8iRz6S6p4VAO/+8GGV4RkCQ==" saltValue="LADgptrYOPf+jttvCde7Ag==" spinCount="100000" sheet="1" objects="1" scenarios="1" selectLockedCells="1" selectUnlockedCells="1"/>
  <phoneticPr fontId="0" type="noConversion"/>
  <pageMargins left="0.59055118110236227" right="0.59055118110236227" top="0.59055118110236227" bottom="0.59055118110236227" header="0.39370078740157483" footer="0.39370078740157483"/>
  <pageSetup paperSize="9" scale="25" orientation="landscape" r:id="rId1"/>
  <headerFooter alignWithMargins="0">
    <oddHeader>&amp;R&amp;"Arial,Standard"&amp;34Datum:    &amp;D</oddHeader>
    <oddFooter>&amp;C&amp;"Arial,Standard"&amp;34Seite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Eingabeblatt Neubau</vt:lpstr>
      <vt:lpstr>Berechnung (Neubau)</vt:lpstr>
      <vt:lpstr>'Berechnung (Neubau)'!Druckbereich</vt:lpstr>
      <vt:lpstr>'Eingabeblatt Neubau'!Druckbereich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2019-04-10T08:09:01Z</dcterms:created>
  <dcterms:modified xsi:type="dcterms:W3CDTF">2022-03-04T09:41:46Z</dcterms:modified>
</cp:coreProperties>
</file>