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DieseArbeitsmappe" defaultThemeVersion="124226"/>
  <bookViews>
    <workbookView xWindow="19740" yWindow="90" windowWidth="18920" windowHeight="10790"/>
  </bookViews>
  <sheets>
    <sheet name="Eingabe (Bestandsförderung)" sheetId="1" r:id="rId1"/>
    <sheet name="Berechnung (Bestandsförderung)" sheetId="2" r:id="rId2"/>
  </sheets>
  <definedNames>
    <definedName name="_c" localSheetId="1">#REF!</definedName>
    <definedName name="_c">#REF!</definedName>
    <definedName name="_xlnm._FilterDatabase" localSheetId="1" hidden="1">'Berechnung (Bestandsförderung)'!$B$182:$AB$207</definedName>
    <definedName name="b" localSheetId="1">#REF!</definedName>
    <definedName name="b">#REF!</definedName>
    <definedName name="bb" localSheetId="1">#REF!</definedName>
    <definedName name="bb">#REF!</definedName>
    <definedName name="cc" localSheetId="1">#REF!</definedName>
    <definedName name="cc">#REF!</definedName>
    <definedName name="_xlnm.Print_Area" localSheetId="1">'Berechnung (Bestandsförderung)'!$B$1:$AG$238</definedName>
    <definedName name="_xlnm.Print_Area" localSheetId="0">'Eingabe (Bestandsförderung)'!$A$1:$I$289</definedName>
    <definedName name="e" localSheetId="1">#REF!</definedName>
    <definedName name="e">#REF!</definedName>
    <definedName name="k" localSheetId="1">#REF!</definedName>
    <definedName name="k">#REF!</definedName>
  </definedNames>
  <calcPr calcId="162913"/>
</workbook>
</file>

<file path=xl/calcChain.xml><?xml version="1.0" encoding="utf-8"?>
<calcChain xmlns="http://schemas.openxmlformats.org/spreadsheetml/2006/main">
  <c r="D83" i="1" l="1"/>
  <c r="D82" i="1"/>
  <c r="D81" i="1"/>
  <c r="D80" i="1"/>
  <c r="E230" i="1" l="1"/>
  <c r="E229" i="1"/>
  <c r="E228" i="1"/>
  <c r="E227" i="1"/>
  <c r="E134" i="1" l="1"/>
  <c r="E120" i="1"/>
  <c r="E106" i="1"/>
  <c r="C102" i="2" l="1"/>
  <c r="C84" i="2"/>
  <c r="D102" i="2"/>
  <c r="D104" i="2" s="1"/>
  <c r="D84" i="2"/>
  <c r="D86" i="2" s="1"/>
  <c r="B85" i="2"/>
  <c r="D51" i="2" l="1"/>
  <c r="C51" i="2" s="1"/>
  <c r="D56" i="2"/>
  <c r="D48" i="2"/>
  <c r="C48" i="2" s="1"/>
  <c r="D53" i="2"/>
  <c r="E53" i="2" s="1"/>
  <c r="F53" i="2" s="1"/>
  <c r="G53" i="2" s="1"/>
  <c r="H53" i="2" s="1"/>
  <c r="I53" i="2" s="1"/>
  <c r="J53" i="2" s="1"/>
  <c r="K53" i="2" s="1"/>
  <c r="L53" i="2" s="1"/>
  <c r="M53" i="2" s="1"/>
  <c r="D232" i="2"/>
  <c r="D238" i="2"/>
  <c r="E48" i="2"/>
  <c r="AG201" i="2"/>
  <c r="AF201" i="2"/>
  <c r="AE201" i="2"/>
  <c r="AD201" i="2"/>
  <c r="AC201" i="2"/>
  <c r="AB201" i="2"/>
  <c r="AA201" i="2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D201" i="2"/>
  <c r="C197" i="2"/>
  <c r="AG194" i="2"/>
  <c r="AF194" i="2"/>
  <c r="AE194" i="2"/>
  <c r="AD194" i="2"/>
  <c r="AC194" i="2"/>
  <c r="AB194" i="2"/>
  <c r="AA194" i="2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C190" i="2"/>
  <c r="AG187" i="2"/>
  <c r="AF187" i="2"/>
  <c r="AE187" i="2"/>
  <c r="AD187" i="2"/>
  <c r="AC187" i="2"/>
  <c r="AB187" i="2"/>
  <c r="AA187" i="2"/>
  <c r="Z187" i="2"/>
  <c r="Y187" i="2"/>
  <c r="X187" i="2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C183" i="2"/>
  <c r="AG139" i="2"/>
  <c r="AF139" i="2"/>
  <c r="AE139" i="2"/>
  <c r="AD139" i="2"/>
  <c r="AC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5" i="2"/>
  <c r="AG132" i="2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28" i="2"/>
  <c r="AG125" i="2"/>
  <c r="AF125" i="2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1" i="2"/>
  <c r="D96" i="2"/>
  <c r="D98" i="2" s="1"/>
  <c r="C96" i="2"/>
  <c r="B91" i="2"/>
  <c r="B97" i="2" s="1"/>
  <c r="B103" i="2" s="1"/>
  <c r="D90" i="2"/>
  <c r="D92" i="2" s="1"/>
  <c r="D54" i="2" s="1"/>
  <c r="C90" i="2"/>
  <c r="C29" i="2"/>
  <c r="C28" i="2"/>
  <c r="D26" i="2"/>
  <c r="C26" i="2"/>
  <c r="D23" i="2"/>
  <c r="C23" i="2"/>
  <c r="D22" i="2"/>
  <c r="C22" i="2"/>
  <c r="D19" i="2"/>
  <c r="C19" i="2"/>
  <c r="C17" i="2"/>
  <c r="D16" i="2"/>
  <c r="C16" i="2"/>
  <c r="D13" i="2"/>
  <c r="E13" i="2" s="1"/>
  <c r="F13" i="2" s="1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X13" i="2" s="1"/>
  <c r="Y13" i="2" s="1"/>
  <c r="Z13" i="2" s="1"/>
  <c r="AA13" i="2" s="1"/>
  <c r="AB13" i="2" s="1"/>
  <c r="AC13" i="2" s="1"/>
  <c r="AD13" i="2" s="1"/>
  <c r="AE13" i="2" s="1"/>
  <c r="AF13" i="2" s="1"/>
  <c r="AG13" i="2" s="1"/>
  <c r="J6" i="2"/>
  <c r="E198" i="1"/>
  <c r="D198" i="1"/>
  <c r="F197" i="1"/>
  <c r="C182" i="2" s="1"/>
  <c r="E195" i="1"/>
  <c r="D195" i="1"/>
  <c r="E179" i="1"/>
  <c r="E178" i="1"/>
  <c r="E177" i="1"/>
  <c r="E176" i="1"/>
  <c r="E147" i="1"/>
  <c r="D147" i="1"/>
  <c r="F146" i="1"/>
  <c r="C120" i="2" s="1"/>
  <c r="E144" i="1"/>
  <c r="D144" i="1"/>
  <c r="E138" i="1"/>
  <c r="E130" i="1"/>
  <c r="E124" i="1"/>
  <c r="E116" i="1"/>
  <c r="E110" i="1"/>
  <c r="E102" i="1"/>
  <c r="E96" i="1"/>
  <c r="E88" i="1"/>
  <c r="E83" i="1"/>
  <c r="E82" i="1"/>
  <c r="E81" i="1"/>
  <c r="E80" i="1"/>
  <c r="E40" i="1"/>
  <c r="D40" i="1"/>
  <c r="E33" i="1"/>
  <c r="J7" i="2"/>
  <c r="E42" i="1" l="1"/>
  <c r="C53" i="2"/>
  <c r="F196" i="1"/>
  <c r="C172" i="2" s="1"/>
  <c r="D197" i="1"/>
  <c r="E197" i="1"/>
  <c r="E51" i="2"/>
  <c r="F51" i="2" s="1"/>
  <c r="G51" i="2" s="1"/>
  <c r="D17" i="2"/>
  <c r="E17" i="2" s="1"/>
  <c r="F17" i="2" s="1"/>
  <c r="D50" i="2"/>
  <c r="E50" i="2" s="1"/>
  <c r="F50" i="2" s="1"/>
  <c r="G50" i="2" s="1"/>
  <c r="D55" i="2"/>
  <c r="C55" i="2" s="1"/>
  <c r="C56" i="2"/>
  <c r="E56" i="2"/>
  <c r="F56" i="2" s="1"/>
  <c r="G56" i="2" s="1"/>
  <c r="H56" i="2" s="1"/>
  <c r="I56" i="2" s="1"/>
  <c r="J56" i="2" s="1"/>
  <c r="K56" i="2" s="1"/>
  <c r="F48" i="2"/>
  <c r="D146" i="1"/>
  <c r="F145" i="1"/>
  <c r="F148" i="1" s="1"/>
  <c r="D148" i="1" s="1"/>
  <c r="E146" i="1"/>
  <c r="D49" i="2"/>
  <c r="D134" i="2"/>
  <c r="D133" i="2" s="1"/>
  <c r="D28" i="2"/>
  <c r="E22" i="2"/>
  <c r="F22" i="2" s="1"/>
  <c r="E26" i="2"/>
  <c r="F26" i="2" s="1"/>
  <c r="G26" i="2" s="1"/>
  <c r="H26" i="2" s="1"/>
  <c r="I26" i="2" s="1"/>
  <c r="J26" i="2" s="1"/>
  <c r="K26" i="2" s="1"/>
  <c r="L26" i="2" s="1"/>
  <c r="M26" i="2" s="1"/>
  <c r="N26" i="2" s="1"/>
  <c r="O26" i="2" s="1"/>
  <c r="P26" i="2" s="1"/>
  <c r="Q26" i="2" s="1"/>
  <c r="R26" i="2" s="1"/>
  <c r="S26" i="2" s="1"/>
  <c r="T26" i="2" s="1"/>
  <c r="U26" i="2" s="1"/>
  <c r="V26" i="2" s="1"/>
  <c r="W26" i="2" s="1"/>
  <c r="X26" i="2" s="1"/>
  <c r="Y26" i="2" s="1"/>
  <c r="Z26" i="2" s="1"/>
  <c r="AA26" i="2" s="1"/>
  <c r="AB26" i="2" s="1"/>
  <c r="AC26" i="2" s="1"/>
  <c r="AD26" i="2" s="1"/>
  <c r="AE26" i="2" s="1"/>
  <c r="AF26" i="2" s="1"/>
  <c r="AG26" i="2" s="1"/>
  <c r="D127" i="2"/>
  <c r="D126" i="2" s="1"/>
  <c r="D141" i="2"/>
  <c r="D196" i="2"/>
  <c r="D195" i="2" s="1"/>
  <c r="D30" i="2"/>
  <c r="D27" i="2"/>
  <c r="E16" i="2"/>
  <c r="E19" i="2"/>
  <c r="E23" i="2"/>
  <c r="D234" i="2"/>
  <c r="E54" i="2"/>
  <c r="D236" i="2"/>
  <c r="C174" i="2" s="1"/>
  <c r="C112" i="2"/>
  <c r="D189" i="2"/>
  <c r="D203" i="2"/>
  <c r="D130" i="2" l="1"/>
  <c r="D128" i="2" s="1"/>
  <c r="D131" i="2" s="1"/>
  <c r="D129" i="2" s="1"/>
  <c r="C50" i="2"/>
  <c r="E55" i="2"/>
  <c r="F55" i="2" s="1"/>
  <c r="D196" i="1"/>
  <c r="F199" i="1"/>
  <c r="D199" i="1" s="1"/>
  <c r="E196" i="1"/>
  <c r="E199" i="1" s="1"/>
  <c r="E37" i="1"/>
  <c r="D29" i="2"/>
  <c r="D18" i="2"/>
  <c r="D25" i="2" s="1"/>
  <c r="E29" i="2"/>
  <c r="H51" i="2"/>
  <c r="C49" i="2"/>
  <c r="G48" i="2"/>
  <c r="L56" i="2"/>
  <c r="G55" i="2"/>
  <c r="H55" i="2" s="1"/>
  <c r="I55" i="2" s="1"/>
  <c r="J55" i="2" s="1"/>
  <c r="K55" i="2" s="1"/>
  <c r="L55" i="2" s="1"/>
  <c r="M55" i="2" s="1"/>
  <c r="N55" i="2" s="1"/>
  <c r="O55" i="2" s="1"/>
  <c r="P55" i="2" s="1"/>
  <c r="Q55" i="2" s="1"/>
  <c r="R55" i="2" s="1"/>
  <c r="S55" i="2" s="1"/>
  <c r="T55" i="2" s="1"/>
  <c r="U55" i="2" s="1"/>
  <c r="V55" i="2" s="1"/>
  <c r="W55" i="2" s="1"/>
  <c r="X55" i="2" s="1"/>
  <c r="Y55" i="2" s="1"/>
  <c r="Z55" i="2" s="1"/>
  <c r="AA55" i="2" s="1"/>
  <c r="AB55" i="2" s="1"/>
  <c r="AC55" i="2" s="1"/>
  <c r="AD55" i="2" s="1"/>
  <c r="AE55" i="2" s="1"/>
  <c r="AF55" i="2" s="1"/>
  <c r="AG55" i="2" s="1"/>
  <c r="F54" i="2"/>
  <c r="G54" i="2" s="1"/>
  <c r="H54" i="2" s="1"/>
  <c r="I54" i="2" s="1"/>
  <c r="J54" i="2" s="1"/>
  <c r="K54" i="2" s="1"/>
  <c r="L54" i="2" s="1"/>
  <c r="M54" i="2" s="1"/>
  <c r="N54" i="2" s="1"/>
  <c r="O54" i="2" s="1"/>
  <c r="P54" i="2" s="1"/>
  <c r="Q54" i="2" s="1"/>
  <c r="R54" i="2" s="1"/>
  <c r="C110" i="2"/>
  <c r="D145" i="1"/>
  <c r="E145" i="1"/>
  <c r="E148" i="1" s="1"/>
  <c r="E49" i="2"/>
  <c r="F49" i="2" s="1"/>
  <c r="G49" i="2" s="1"/>
  <c r="H49" i="2" s="1"/>
  <c r="I49" i="2" s="1"/>
  <c r="J49" i="2" s="1"/>
  <c r="C54" i="2"/>
  <c r="D192" i="2"/>
  <c r="D190" i="2" s="1"/>
  <c r="D193" i="2" s="1"/>
  <c r="D191" i="2" s="1"/>
  <c r="D123" i="2"/>
  <c r="D121" i="2" s="1"/>
  <c r="D124" i="2" s="1"/>
  <c r="H50" i="2"/>
  <c r="I50" i="2" s="1"/>
  <c r="J50" i="2" s="1"/>
  <c r="K50" i="2" s="1"/>
  <c r="L50" i="2" s="1"/>
  <c r="M50" i="2" s="1"/>
  <c r="N50" i="2" s="1"/>
  <c r="O50" i="2" s="1"/>
  <c r="P50" i="2" s="1"/>
  <c r="Q50" i="2" s="1"/>
  <c r="R50" i="2" s="1"/>
  <c r="S50" i="2" s="1"/>
  <c r="T50" i="2" s="1"/>
  <c r="U50" i="2" s="1"/>
  <c r="V50" i="2" s="1"/>
  <c r="W50" i="2" s="1"/>
  <c r="X50" i="2" s="1"/>
  <c r="Y50" i="2" s="1"/>
  <c r="Z50" i="2" s="1"/>
  <c r="AA50" i="2" s="1"/>
  <c r="AB50" i="2" s="1"/>
  <c r="E27" i="2"/>
  <c r="D144" i="2"/>
  <c r="D140" i="2"/>
  <c r="D137" i="2"/>
  <c r="D135" i="2" s="1"/>
  <c r="D202" i="2"/>
  <c r="D199" i="2"/>
  <c r="D197" i="2" s="1"/>
  <c r="D206" i="2"/>
  <c r="D188" i="2"/>
  <c r="D185" i="2"/>
  <c r="D183" i="2" s="1"/>
  <c r="C175" i="2"/>
  <c r="C176" i="2"/>
  <c r="E30" i="2"/>
  <c r="F23" i="2"/>
  <c r="E18" i="2"/>
  <c r="E25" i="2" s="1"/>
  <c r="F16" i="2"/>
  <c r="F29" i="2"/>
  <c r="G17" i="2"/>
  <c r="C114" i="2"/>
  <c r="C113" i="2"/>
  <c r="F19" i="2"/>
  <c r="E28" i="2"/>
  <c r="G22" i="2"/>
  <c r="F27" i="2"/>
  <c r="E134" i="2" l="1"/>
  <c r="E133" i="2" s="1"/>
  <c r="E196" i="2"/>
  <c r="E192" i="2" s="1"/>
  <c r="E190" i="2" s="1"/>
  <c r="D31" i="2"/>
  <c r="D66" i="2" s="1"/>
  <c r="H48" i="2"/>
  <c r="I51" i="2"/>
  <c r="M56" i="2"/>
  <c r="E127" i="2"/>
  <c r="E126" i="2" s="1"/>
  <c r="E141" i="2"/>
  <c r="D138" i="2"/>
  <c r="D143" i="2" s="1"/>
  <c r="G27" i="2"/>
  <c r="H22" i="2"/>
  <c r="F28" i="2"/>
  <c r="G19" i="2"/>
  <c r="C115" i="2"/>
  <c r="C116" i="2" s="1"/>
  <c r="C117" i="2" s="1"/>
  <c r="D122" i="2"/>
  <c r="E130" i="2"/>
  <c r="E128" i="2" s="1"/>
  <c r="E31" i="2"/>
  <c r="C177" i="2"/>
  <c r="C178" i="2" s="1"/>
  <c r="C179" i="2" s="1"/>
  <c r="D200" i="2"/>
  <c r="E203" i="2"/>
  <c r="G29" i="2"/>
  <c r="H17" i="2"/>
  <c r="F18" i="2"/>
  <c r="F25" i="2" s="1"/>
  <c r="G16" i="2"/>
  <c r="F30" i="2"/>
  <c r="G23" i="2"/>
  <c r="D186" i="2"/>
  <c r="E189" i="2"/>
  <c r="E123" i="2" l="1"/>
  <c r="E121" i="2" s="1"/>
  <c r="E124" i="2" s="1"/>
  <c r="E195" i="2"/>
  <c r="D120" i="2"/>
  <c r="E144" i="2"/>
  <c r="D65" i="2"/>
  <c r="D67" i="2"/>
  <c r="D68" i="2"/>
  <c r="D77" i="2"/>
  <c r="D75" i="2"/>
  <c r="D78" i="2"/>
  <c r="D76" i="2"/>
  <c r="E65" i="2"/>
  <c r="E75" i="2"/>
  <c r="E68" i="2"/>
  <c r="E78" i="2"/>
  <c r="J51" i="2"/>
  <c r="I48" i="2"/>
  <c r="N56" i="2"/>
  <c r="D136" i="2"/>
  <c r="D142" i="2" s="1"/>
  <c r="D36" i="2" s="1"/>
  <c r="D205" i="2"/>
  <c r="F31" i="2"/>
  <c r="D182" i="2"/>
  <c r="E140" i="2"/>
  <c r="E137" i="2"/>
  <c r="E135" i="2" s="1"/>
  <c r="E206" i="2"/>
  <c r="E188" i="2"/>
  <c r="E185" i="2"/>
  <c r="E183" i="2" s="1"/>
  <c r="D184" i="2"/>
  <c r="G30" i="2"/>
  <c r="H23" i="2"/>
  <c r="G18" i="2"/>
  <c r="G25" i="2" s="1"/>
  <c r="H16" i="2"/>
  <c r="H29" i="2"/>
  <c r="I17" i="2"/>
  <c r="E202" i="2"/>
  <c r="E199" i="2"/>
  <c r="E197" i="2" s="1"/>
  <c r="D198" i="2"/>
  <c r="E77" i="2"/>
  <c r="E67" i="2"/>
  <c r="E76" i="2"/>
  <c r="E66" i="2"/>
  <c r="F134" i="2"/>
  <c r="E131" i="2"/>
  <c r="H19" i="2"/>
  <c r="G28" i="2"/>
  <c r="I22" i="2"/>
  <c r="H27" i="2"/>
  <c r="F196" i="2"/>
  <c r="E193" i="2"/>
  <c r="AG39" i="2"/>
  <c r="AE39" i="2"/>
  <c r="AC39" i="2"/>
  <c r="AA39" i="2"/>
  <c r="Y39" i="2"/>
  <c r="W39" i="2"/>
  <c r="U39" i="2"/>
  <c r="S39" i="2"/>
  <c r="Q39" i="2"/>
  <c r="O39" i="2"/>
  <c r="M39" i="2"/>
  <c r="K39" i="2"/>
  <c r="I39" i="2"/>
  <c r="G39" i="2"/>
  <c r="E39" i="2"/>
  <c r="AF39" i="2"/>
  <c r="AD39" i="2"/>
  <c r="AB39" i="2"/>
  <c r="Z39" i="2"/>
  <c r="X39" i="2"/>
  <c r="V39" i="2"/>
  <c r="T39" i="2"/>
  <c r="R39" i="2"/>
  <c r="P39" i="2"/>
  <c r="N39" i="2"/>
  <c r="L39" i="2"/>
  <c r="J39" i="2"/>
  <c r="H39" i="2"/>
  <c r="F39" i="2"/>
  <c r="D39" i="2"/>
  <c r="AG35" i="2"/>
  <c r="AE35" i="2"/>
  <c r="AC35" i="2"/>
  <c r="AA35" i="2"/>
  <c r="Y35" i="2"/>
  <c r="W35" i="2"/>
  <c r="U35" i="2"/>
  <c r="S35" i="2"/>
  <c r="Q35" i="2"/>
  <c r="O35" i="2"/>
  <c r="M35" i="2"/>
  <c r="K35" i="2"/>
  <c r="I35" i="2"/>
  <c r="G35" i="2"/>
  <c r="E35" i="2"/>
  <c r="AF35" i="2"/>
  <c r="AD35" i="2"/>
  <c r="AB35" i="2"/>
  <c r="Z35" i="2"/>
  <c r="X35" i="2"/>
  <c r="V35" i="2"/>
  <c r="T35" i="2"/>
  <c r="R35" i="2"/>
  <c r="P35" i="2"/>
  <c r="N35" i="2"/>
  <c r="L35" i="2"/>
  <c r="J35" i="2"/>
  <c r="H35" i="2"/>
  <c r="F35" i="2"/>
  <c r="D35" i="2"/>
  <c r="F127" i="2" l="1"/>
  <c r="F123" i="2" s="1"/>
  <c r="F121" i="2" s="1"/>
  <c r="F77" i="2"/>
  <c r="F68" i="2"/>
  <c r="F78" i="2"/>
  <c r="F75" i="2"/>
  <c r="F65" i="2"/>
  <c r="J48" i="2"/>
  <c r="K51" i="2"/>
  <c r="O56" i="2"/>
  <c r="F66" i="2"/>
  <c r="F67" i="2"/>
  <c r="F76" i="2"/>
  <c r="D37" i="2"/>
  <c r="F141" i="2"/>
  <c r="E138" i="2"/>
  <c r="E136" i="2" s="1"/>
  <c r="G31" i="2"/>
  <c r="F195" i="2"/>
  <c r="F192" i="2"/>
  <c r="F190" i="2" s="1"/>
  <c r="E122" i="2"/>
  <c r="E129" i="2"/>
  <c r="F203" i="2"/>
  <c r="E200" i="2"/>
  <c r="I29" i="2"/>
  <c r="J17" i="2"/>
  <c r="H18" i="2"/>
  <c r="H25" i="2" s="1"/>
  <c r="I16" i="2"/>
  <c r="H30" i="2"/>
  <c r="I23" i="2"/>
  <c r="D204" i="2"/>
  <c r="D40" i="2" s="1"/>
  <c r="D41" i="2" s="1"/>
  <c r="E191" i="2"/>
  <c r="F126" i="2"/>
  <c r="I27" i="2"/>
  <c r="J22" i="2"/>
  <c r="H28" i="2"/>
  <c r="I19" i="2"/>
  <c r="F133" i="2"/>
  <c r="F130" i="2"/>
  <c r="F128" i="2" s="1"/>
  <c r="F189" i="2"/>
  <c r="E186" i="2"/>
  <c r="F144" i="2" l="1"/>
  <c r="D228" i="2"/>
  <c r="D227" i="2"/>
  <c r="D225" i="2"/>
  <c r="D218" i="2"/>
  <c r="D215" i="2"/>
  <c r="D226" i="2"/>
  <c r="D217" i="2"/>
  <c r="D216" i="2"/>
  <c r="D155" i="2"/>
  <c r="D153" i="2"/>
  <c r="D166" i="2"/>
  <c r="D165" i="2"/>
  <c r="D163" i="2"/>
  <c r="D164" i="2"/>
  <c r="D156" i="2"/>
  <c r="D154" i="2"/>
  <c r="G67" i="2"/>
  <c r="G78" i="2"/>
  <c r="G68" i="2"/>
  <c r="G65" i="2"/>
  <c r="G75" i="2"/>
  <c r="L51" i="2"/>
  <c r="K48" i="2"/>
  <c r="P56" i="2"/>
  <c r="G77" i="2"/>
  <c r="G66" i="2"/>
  <c r="E205" i="2"/>
  <c r="G76" i="2"/>
  <c r="E143" i="2"/>
  <c r="E142" i="2"/>
  <c r="E36" i="2" s="1"/>
  <c r="E37" i="2" s="1"/>
  <c r="E120" i="2"/>
  <c r="E182" i="2"/>
  <c r="F137" i="2"/>
  <c r="F135" i="2" s="1"/>
  <c r="F140" i="2"/>
  <c r="F206" i="2"/>
  <c r="F188" i="2"/>
  <c r="F185" i="2"/>
  <c r="F183" i="2" s="1"/>
  <c r="E184" i="2"/>
  <c r="G134" i="2"/>
  <c r="F131" i="2"/>
  <c r="J19" i="2"/>
  <c r="I28" i="2"/>
  <c r="K22" i="2"/>
  <c r="J27" i="2"/>
  <c r="G127" i="2"/>
  <c r="F124" i="2"/>
  <c r="H31" i="2"/>
  <c r="F202" i="2"/>
  <c r="F199" i="2"/>
  <c r="F197" i="2" s="1"/>
  <c r="E198" i="2"/>
  <c r="I30" i="2"/>
  <c r="J23" i="2"/>
  <c r="I18" i="2"/>
  <c r="I25" i="2" s="1"/>
  <c r="J16" i="2"/>
  <c r="J29" i="2"/>
  <c r="K17" i="2"/>
  <c r="G196" i="2"/>
  <c r="F193" i="2"/>
  <c r="K49" i="2"/>
  <c r="E165" i="2" l="1"/>
  <c r="E166" i="2"/>
  <c r="E153" i="2"/>
  <c r="E163" i="2"/>
  <c r="E156" i="2"/>
  <c r="H68" i="2"/>
  <c r="H78" i="2"/>
  <c r="H75" i="2"/>
  <c r="H65" i="2"/>
  <c r="L48" i="2"/>
  <c r="M51" i="2"/>
  <c r="Q56" i="2"/>
  <c r="E164" i="2"/>
  <c r="E155" i="2"/>
  <c r="I31" i="2"/>
  <c r="E154" i="2"/>
  <c r="G141" i="2"/>
  <c r="G144" i="2" s="1"/>
  <c r="F138" i="2"/>
  <c r="F136" i="2" s="1"/>
  <c r="J18" i="2"/>
  <c r="J25" i="2" s="1"/>
  <c r="K16" i="2"/>
  <c r="J30" i="2"/>
  <c r="K23" i="2"/>
  <c r="F191" i="2"/>
  <c r="G203" i="2"/>
  <c r="F200" i="2"/>
  <c r="F198" i="2" s="1"/>
  <c r="H77" i="2"/>
  <c r="H67" i="2"/>
  <c r="H76" i="2"/>
  <c r="H66" i="2"/>
  <c r="G126" i="2"/>
  <c r="G123" i="2"/>
  <c r="G121" i="2" s="1"/>
  <c r="F129" i="2"/>
  <c r="E204" i="2"/>
  <c r="E40" i="2" s="1"/>
  <c r="E41" i="2" s="1"/>
  <c r="G195" i="2"/>
  <c r="G192" i="2"/>
  <c r="G190" i="2" s="1"/>
  <c r="K29" i="2"/>
  <c r="L17" i="2"/>
  <c r="F122" i="2"/>
  <c r="K27" i="2"/>
  <c r="L22" i="2"/>
  <c r="J28" i="2"/>
  <c r="K19" i="2"/>
  <c r="G133" i="2"/>
  <c r="G130" i="2"/>
  <c r="G128" i="2" s="1"/>
  <c r="G189" i="2"/>
  <c r="F186" i="2"/>
  <c r="L49" i="2"/>
  <c r="F142" i="2" l="1"/>
  <c r="F36" i="2" s="1"/>
  <c r="F37" i="2" s="1"/>
  <c r="F166" i="2" s="1"/>
  <c r="E228" i="2"/>
  <c r="E225" i="2"/>
  <c r="E218" i="2"/>
  <c r="E215" i="2"/>
  <c r="F156" i="2"/>
  <c r="F153" i="2"/>
  <c r="I77" i="2"/>
  <c r="I68" i="2"/>
  <c r="I78" i="2"/>
  <c r="I75" i="2"/>
  <c r="I65" i="2"/>
  <c r="N51" i="2"/>
  <c r="M48" i="2"/>
  <c r="R56" i="2"/>
  <c r="I66" i="2"/>
  <c r="I67" i="2"/>
  <c r="I76" i="2"/>
  <c r="F143" i="2"/>
  <c r="F120" i="2"/>
  <c r="F205" i="2"/>
  <c r="G140" i="2"/>
  <c r="G137" i="2"/>
  <c r="G135" i="2" s="1"/>
  <c r="L29" i="2"/>
  <c r="M17" i="2"/>
  <c r="G206" i="2"/>
  <c r="G188" i="2"/>
  <c r="G185" i="2"/>
  <c r="G183" i="2" s="1"/>
  <c r="H134" i="2"/>
  <c r="G131" i="2"/>
  <c r="G129" i="2" s="1"/>
  <c r="L19" i="2"/>
  <c r="K28" i="2"/>
  <c r="M22" i="2"/>
  <c r="L27" i="2"/>
  <c r="F165" i="2"/>
  <c r="F155" i="2"/>
  <c r="F154" i="2"/>
  <c r="F164" i="2"/>
  <c r="H127" i="2"/>
  <c r="G124" i="2"/>
  <c r="G202" i="2"/>
  <c r="G199" i="2"/>
  <c r="G197" i="2" s="1"/>
  <c r="J31" i="2"/>
  <c r="F182" i="2"/>
  <c r="F184" i="2"/>
  <c r="F204" i="2" s="1"/>
  <c r="F40" i="2" s="1"/>
  <c r="F41" i="2" s="1"/>
  <c r="H196" i="2"/>
  <c r="G193" i="2"/>
  <c r="G191" i="2" s="1"/>
  <c r="E227" i="2"/>
  <c r="E217" i="2"/>
  <c r="E226" i="2"/>
  <c r="E216" i="2"/>
  <c r="K30" i="2"/>
  <c r="L23" i="2"/>
  <c r="K18" i="2"/>
  <c r="K25" i="2" s="1"/>
  <c r="L16" i="2"/>
  <c r="M49" i="2"/>
  <c r="K31" i="2" l="1"/>
  <c r="K75" i="2" s="1"/>
  <c r="F163" i="2"/>
  <c r="F228" i="2"/>
  <c r="F225" i="2"/>
  <c r="F215" i="2"/>
  <c r="F218" i="2"/>
  <c r="K68" i="2"/>
  <c r="K65" i="2"/>
  <c r="J78" i="2"/>
  <c r="J68" i="2"/>
  <c r="J65" i="2"/>
  <c r="J75" i="2"/>
  <c r="O51" i="2"/>
  <c r="S56" i="2"/>
  <c r="H141" i="2"/>
  <c r="G138" i="2"/>
  <c r="L18" i="2"/>
  <c r="L25" i="2" s="1"/>
  <c r="M16" i="2"/>
  <c r="L30" i="2"/>
  <c r="M23" i="2"/>
  <c r="H203" i="2"/>
  <c r="G200" i="2"/>
  <c r="H144" i="2"/>
  <c r="H126" i="2"/>
  <c r="H123" i="2"/>
  <c r="H121" i="2" s="1"/>
  <c r="M29" i="2"/>
  <c r="N17" i="2"/>
  <c r="K77" i="2"/>
  <c r="K67" i="2"/>
  <c r="K76" i="2"/>
  <c r="K66" i="2"/>
  <c r="H195" i="2"/>
  <c r="H192" i="2"/>
  <c r="H190" i="2" s="1"/>
  <c r="F227" i="2"/>
  <c r="F217" i="2"/>
  <c r="F226" i="2"/>
  <c r="F216" i="2"/>
  <c r="J77" i="2"/>
  <c r="J67" i="2"/>
  <c r="J66" i="2"/>
  <c r="J76" i="2"/>
  <c r="G122" i="2"/>
  <c r="M27" i="2"/>
  <c r="N22" i="2"/>
  <c r="L28" i="2"/>
  <c r="M19" i="2"/>
  <c r="H133" i="2"/>
  <c r="H130" i="2"/>
  <c r="H128" i="2" s="1"/>
  <c r="H189" i="2"/>
  <c r="G186" i="2"/>
  <c r="G205" i="2" s="1"/>
  <c r="N49" i="2"/>
  <c r="K78" i="2" l="1"/>
  <c r="P51" i="2"/>
  <c r="T56" i="2"/>
  <c r="G182" i="2"/>
  <c r="H137" i="2"/>
  <c r="H135" i="2" s="1"/>
  <c r="H140" i="2"/>
  <c r="G136" i="2"/>
  <c r="G142" i="2" s="1"/>
  <c r="G36" i="2" s="1"/>
  <c r="G37" i="2" s="1"/>
  <c r="G120" i="2"/>
  <c r="G143" i="2"/>
  <c r="H206" i="2"/>
  <c r="H188" i="2"/>
  <c r="H185" i="2"/>
  <c r="H183" i="2" s="1"/>
  <c r="G184" i="2"/>
  <c r="I134" i="2"/>
  <c r="H131" i="2"/>
  <c r="N19" i="2"/>
  <c r="M28" i="2"/>
  <c r="O22" i="2"/>
  <c r="N27" i="2"/>
  <c r="N29" i="2"/>
  <c r="O17" i="2"/>
  <c r="I127" i="2"/>
  <c r="H124" i="2"/>
  <c r="H202" i="2"/>
  <c r="H199" i="2"/>
  <c r="H197" i="2" s="1"/>
  <c r="G198" i="2"/>
  <c r="L31" i="2"/>
  <c r="I196" i="2"/>
  <c r="H193" i="2"/>
  <c r="M30" i="2"/>
  <c r="N23" i="2"/>
  <c r="M18" i="2"/>
  <c r="M25" i="2" s="1"/>
  <c r="N16" i="2"/>
  <c r="O49" i="2"/>
  <c r="G166" i="2" l="1"/>
  <c r="G153" i="2"/>
  <c r="G163" i="2"/>
  <c r="G156" i="2"/>
  <c r="L68" i="2"/>
  <c r="L78" i="2"/>
  <c r="L75" i="2"/>
  <c r="L65" i="2"/>
  <c r="Q51" i="2"/>
  <c r="U56" i="2"/>
  <c r="G155" i="2"/>
  <c r="G165" i="2"/>
  <c r="G154" i="2"/>
  <c r="G164" i="2"/>
  <c r="I141" i="2"/>
  <c r="I144" i="2" s="1"/>
  <c r="H138" i="2"/>
  <c r="H136" i="2" s="1"/>
  <c r="N30" i="2"/>
  <c r="O23" i="2"/>
  <c r="H191" i="2"/>
  <c r="I126" i="2"/>
  <c r="I123" i="2"/>
  <c r="I121" i="2" s="1"/>
  <c r="O29" i="2"/>
  <c r="P17" i="2"/>
  <c r="M31" i="2"/>
  <c r="I195" i="2"/>
  <c r="I192" i="2"/>
  <c r="I190" i="2" s="1"/>
  <c r="L77" i="2"/>
  <c r="L67" i="2"/>
  <c r="L76" i="2"/>
  <c r="L66" i="2"/>
  <c r="I203" i="2"/>
  <c r="H200" i="2"/>
  <c r="H122" i="2"/>
  <c r="O27" i="2"/>
  <c r="P22" i="2"/>
  <c r="N28" i="2"/>
  <c r="O19" i="2"/>
  <c r="I133" i="2"/>
  <c r="I130" i="2"/>
  <c r="I128" i="2" s="1"/>
  <c r="G204" i="2"/>
  <c r="G40" i="2" s="1"/>
  <c r="G41" i="2" s="1"/>
  <c r="N18" i="2"/>
  <c r="N25" i="2" s="1"/>
  <c r="O16" i="2"/>
  <c r="H129" i="2"/>
  <c r="I189" i="2"/>
  <c r="H186" i="2"/>
  <c r="P49" i="2"/>
  <c r="G228" i="2" l="1"/>
  <c r="G225" i="2"/>
  <c r="G218" i="2"/>
  <c r="G215" i="2"/>
  <c r="M78" i="2"/>
  <c r="M68" i="2"/>
  <c r="M65" i="2"/>
  <c r="C65" i="2" s="1"/>
  <c r="C70" i="2" s="1"/>
  <c r="M75" i="2"/>
  <c r="C75" i="2" s="1"/>
  <c r="E90" i="1" s="1"/>
  <c r="E94" i="1" s="1"/>
  <c r="E95" i="1" s="1"/>
  <c r="E97" i="1" s="1"/>
  <c r="R51" i="2"/>
  <c r="V56" i="2"/>
  <c r="H205" i="2"/>
  <c r="H143" i="2"/>
  <c r="I137" i="2"/>
  <c r="I135" i="2" s="1"/>
  <c r="I140" i="2"/>
  <c r="H182" i="2"/>
  <c r="H120" i="2"/>
  <c r="O18" i="2"/>
  <c r="O25" i="2" s="1"/>
  <c r="P16" i="2"/>
  <c r="I206" i="2"/>
  <c r="I188" i="2"/>
  <c r="I185" i="2"/>
  <c r="I183" i="2" s="1"/>
  <c r="N31" i="2"/>
  <c r="J134" i="2"/>
  <c r="I131" i="2"/>
  <c r="P19" i="2"/>
  <c r="O28" i="2"/>
  <c r="Q22" i="2"/>
  <c r="P27" i="2"/>
  <c r="I202" i="2"/>
  <c r="I199" i="2"/>
  <c r="I197" i="2" s="1"/>
  <c r="H184" i="2"/>
  <c r="G227" i="2"/>
  <c r="G217" i="2"/>
  <c r="G226" i="2"/>
  <c r="G216" i="2"/>
  <c r="H142" i="2"/>
  <c r="H36" i="2" s="1"/>
  <c r="H37" i="2" s="1"/>
  <c r="H198" i="2"/>
  <c r="J196" i="2"/>
  <c r="I193" i="2"/>
  <c r="M77" i="2"/>
  <c r="M67" i="2"/>
  <c r="M66" i="2"/>
  <c r="M76" i="2"/>
  <c r="P29" i="2"/>
  <c r="Q17" i="2"/>
  <c r="J127" i="2"/>
  <c r="I124" i="2"/>
  <c r="O30" i="2"/>
  <c r="P23" i="2"/>
  <c r="Q49" i="2"/>
  <c r="R49" i="2" s="1"/>
  <c r="H153" i="2" l="1"/>
  <c r="H166" i="2"/>
  <c r="H163" i="2"/>
  <c r="H156" i="2"/>
  <c r="E248" i="1"/>
  <c r="D97" i="1"/>
  <c r="D95" i="1"/>
  <c r="E247" i="1"/>
  <c r="N68" i="2"/>
  <c r="N78" i="2"/>
  <c r="S51" i="2"/>
  <c r="W56" i="2"/>
  <c r="J141" i="2"/>
  <c r="J144" i="2" s="1"/>
  <c r="I138" i="2"/>
  <c r="I136" i="2" s="1"/>
  <c r="P30" i="2"/>
  <c r="Q23" i="2"/>
  <c r="I122" i="2"/>
  <c r="J126" i="2"/>
  <c r="J123" i="2"/>
  <c r="J121" i="2" s="1"/>
  <c r="Q29" i="2"/>
  <c r="R17" i="2"/>
  <c r="I191" i="2"/>
  <c r="H165" i="2"/>
  <c r="H155" i="2"/>
  <c r="H164" i="2"/>
  <c r="H154" i="2"/>
  <c r="J203" i="2"/>
  <c r="I200" i="2"/>
  <c r="I129" i="2"/>
  <c r="J189" i="2"/>
  <c r="I186" i="2"/>
  <c r="O31" i="2"/>
  <c r="J195" i="2"/>
  <c r="J192" i="2"/>
  <c r="J190" i="2" s="1"/>
  <c r="H204" i="2"/>
  <c r="H40" i="2" s="1"/>
  <c r="H41" i="2" s="1"/>
  <c r="Q27" i="2"/>
  <c r="R22" i="2"/>
  <c r="P28" i="2"/>
  <c r="Q19" i="2"/>
  <c r="J133" i="2"/>
  <c r="J130" i="2"/>
  <c r="J128" i="2" s="1"/>
  <c r="N77" i="2"/>
  <c r="N67" i="2"/>
  <c r="N76" i="2"/>
  <c r="N66" i="2"/>
  <c r="P18" i="2"/>
  <c r="P25" i="2" s="1"/>
  <c r="Q16" i="2"/>
  <c r="H228" i="2" l="1"/>
  <c r="H225" i="2"/>
  <c r="H218" i="2"/>
  <c r="H215" i="2"/>
  <c r="O68" i="2"/>
  <c r="O78" i="2"/>
  <c r="T51" i="2"/>
  <c r="X56" i="2"/>
  <c r="I205" i="2"/>
  <c r="I120" i="2"/>
  <c r="P31" i="2"/>
  <c r="P77" i="2" s="1"/>
  <c r="I143" i="2"/>
  <c r="I182" i="2"/>
  <c r="I198" i="2"/>
  <c r="J140" i="2"/>
  <c r="J137" i="2"/>
  <c r="J135" i="2" s="1"/>
  <c r="Q18" i="2"/>
  <c r="Q25" i="2" s="1"/>
  <c r="R16" i="2"/>
  <c r="K134" i="2"/>
  <c r="J131" i="2"/>
  <c r="J129" i="2" s="1"/>
  <c r="R19" i="2"/>
  <c r="Q28" i="2"/>
  <c r="S22" i="2"/>
  <c r="R27" i="2"/>
  <c r="H227" i="2"/>
  <c r="H217" i="2"/>
  <c r="H216" i="2"/>
  <c r="H226" i="2"/>
  <c r="K196" i="2"/>
  <c r="J193" i="2"/>
  <c r="O77" i="2"/>
  <c r="O67" i="2"/>
  <c r="O76" i="2"/>
  <c r="O66" i="2"/>
  <c r="J206" i="2"/>
  <c r="J188" i="2"/>
  <c r="J185" i="2"/>
  <c r="J183" i="2" s="1"/>
  <c r="I184" i="2"/>
  <c r="I142" i="2"/>
  <c r="I36" i="2" s="1"/>
  <c r="I37" i="2" s="1"/>
  <c r="J202" i="2"/>
  <c r="J199" i="2"/>
  <c r="J197" i="2" s="1"/>
  <c r="R29" i="2"/>
  <c r="S17" i="2"/>
  <c r="K127" i="2"/>
  <c r="J124" i="2"/>
  <c r="Q30" i="2"/>
  <c r="R23" i="2"/>
  <c r="I166" i="2" l="1"/>
  <c r="I153" i="2"/>
  <c r="I163" i="2"/>
  <c r="I156" i="2"/>
  <c r="P67" i="2"/>
  <c r="P78" i="2"/>
  <c r="P68" i="2"/>
  <c r="U51" i="2"/>
  <c r="Y56" i="2"/>
  <c r="I204" i="2"/>
  <c r="I40" i="2" s="1"/>
  <c r="I41" i="2" s="1"/>
  <c r="P76" i="2"/>
  <c r="P66" i="2"/>
  <c r="K141" i="2"/>
  <c r="J138" i="2"/>
  <c r="S29" i="2"/>
  <c r="T17" i="2"/>
  <c r="R30" i="2"/>
  <c r="S23" i="2"/>
  <c r="J122" i="2"/>
  <c r="I165" i="2"/>
  <c r="I155" i="2"/>
  <c r="I154" i="2"/>
  <c r="I164" i="2"/>
  <c r="K189" i="2"/>
  <c r="J186" i="2"/>
  <c r="K195" i="2"/>
  <c r="K192" i="2"/>
  <c r="K190" i="2" s="1"/>
  <c r="Q31" i="2"/>
  <c r="K144" i="2"/>
  <c r="K126" i="2"/>
  <c r="K123" i="2"/>
  <c r="K121" i="2" s="1"/>
  <c r="K203" i="2"/>
  <c r="J200" i="2"/>
  <c r="J182" i="2" s="1"/>
  <c r="I227" i="2"/>
  <c r="J191" i="2"/>
  <c r="S27" i="2"/>
  <c r="T22" i="2"/>
  <c r="R28" i="2"/>
  <c r="S19" i="2"/>
  <c r="K133" i="2"/>
  <c r="K130" i="2"/>
  <c r="K128" i="2" s="1"/>
  <c r="R18" i="2"/>
  <c r="R25" i="2" s="1"/>
  <c r="S16" i="2"/>
  <c r="I217" i="2" l="1"/>
  <c r="I228" i="2"/>
  <c r="I225" i="2"/>
  <c r="I218" i="2"/>
  <c r="I215" i="2"/>
  <c r="Q68" i="2"/>
  <c r="Q78" i="2"/>
  <c r="V51" i="2"/>
  <c r="Z56" i="2"/>
  <c r="R31" i="2"/>
  <c r="I226" i="2"/>
  <c r="I216" i="2"/>
  <c r="K137" i="2"/>
  <c r="K135" i="2" s="1"/>
  <c r="K140" i="2"/>
  <c r="J136" i="2"/>
  <c r="J142" i="2" s="1"/>
  <c r="J36" i="2" s="1"/>
  <c r="J37" i="2" s="1"/>
  <c r="J120" i="2"/>
  <c r="J143" i="2"/>
  <c r="S18" i="2"/>
  <c r="S25" i="2" s="1"/>
  <c r="T16" i="2"/>
  <c r="T19" i="2"/>
  <c r="S28" i="2"/>
  <c r="U22" i="2"/>
  <c r="T27" i="2"/>
  <c r="K202" i="2"/>
  <c r="K199" i="2"/>
  <c r="K197" i="2" s="1"/>
  <c r="R77" i="2"/>
  <c r="J198" i="2"/>
  <c r="Q77" i="2"/>
  <c r="Q67" i="2"/>
  <c r="Q66" i="2"/>
  <c r="Q76" i="2"/>
  <c r="L196" i="2"/>
  <c r="K193" i="2"/>
  <c r="J205" i="2"/>
  <c r="J184" i="2"/>
  <c r="S30" i="2"/>
  <c r="T23" i="2"/>
  <c r="L134" i="2"/>
  <c r="K131" i="2"/>
  <c r="L127" i="2"/>
  <c r="K124" i="2"/>
  <c r="K206" i="2"/>
  <c r="K188" i="2"/>
  <c r="K185" i="2"/>
  <c r="K183" i="2" s="1"/>
  <c r="T29" i="2"/>
  <c r="U17" i="2"/>
  <c r="J204" i="2" l="1"/>
  <c r="J40" i="2" s="1"/>
  <c r="J41" i="2" s="1"/>
  <c r="J228" i="2" s="1"/>
  <c r="J225" i="2"/>
  <c r="J215" i="2"/>
  <c r="J218" i="2"/>
  <c r="J166" i="2"/>
  <c r="J163" i="2"/>
  <c r="J156" i="2"/>
  <c r="J153" i="2"/>
  <c r="R67" i="2"/>
  <c r="R68" i="2"/>
  <c r="R78" i="2"/>
  <c r="W51" i="2"/>
  <c r="AA56" i="2"/>
  <c r="R76" i="2"/>
  <c r="C76" i="2" s="1"/>
  <c r="E104" i="1" s="1"/>
  <c r="E108" i="1" s="1"/>
  <c r="E109" i="1" s="1"/>
  <c r="E111" i="1" s="1"/>
  <c r="R66" i="2"/>
  <c r="C66" i="2" s="1"/>
  <c r="C71" i="2" s="1"/>
  <c r="J165" i="2"/>
  <c r="J154" i="2"/>
  <c r="J155" i="2"/>
  <c r="J164" i="2"/>
  <c r="L141" i="2"/>
  <c r="L144" i="2" s="1"/>
  <c r="K138" i="2"/>
  <c r="K136" i="2" s="1"/>
  <c r="K122" i="2"/>
  <c r="L133" i="2"/>
  <c r="L130" i="2"/>
  <c r="L128" i="2" s="1"/>
  <c r="U29" i="2"/>
  <c r="V17" i="2"/>
  <c r="L189" i="2"/>
  <c r="K186" i="2"/>
  <c r="K184" i="2" s="1"/>
  <c r="L126" i="2"/>
  <c r="L123" i="2"/>
  <c r="L121" i="2" s="1"/>
  <c r="K129" i="2"/>
  <c r="L195" i="2"/>
  <c r="L192" i="2"/>
  <c r="L190" i="2" s="1"/>
  <c r="U27" i="2"/>
  <c r="V22" i="2"/>
  <c r="T28" i="2"/>
  <c r="U19" i="2"/>
  <c r="S31" i="2"/>
  <c r="T30" i="2"/>
  <c r="U23" i="2"/>
  <c r="J227" i="2"/>
  <c r="J217" i="2"/>
  <c r="J226" i="2"/>
  <c r="J216" i="2"/>
  <c r="K191" i="2"/>
  <c r="L203" i="2"/>
  <c r="K200" i="2"/>
  <c r="T18" i="2"/>
  <c r="T25" i="2" s="1"/>
  <c r="U16" i="2"/>
  <c r="E255" i="1" l="1"/>
  <c r="D111" i="1"/>
  <c r="S68" i="2"/>
  <c r="S78" i="2"/>
  <c r="X51" i="2"/>
  <c r="AB56" i="2"/>
  <c r="K182" i="2"/>
  <c r="T31" i="2"/>
  <c r="T77" i="2" s="1"/>
  <c r="K198" i="2"/>
  <c r="K120" i="2"/>
  <c r="L137" i="2"/>
  <c r="L135" i="2" s="1"/>
  <c r="L140" i="2"/>
  <c r="K143" i="2"/>
  <c r="U30" i="2"/>
  <c r="V23" i="2"/>
  <c r="U18" i="2"/>
  <c r="U25" i="2" s="1"/>
  <c r="V16" i="2"/>
  <c r="V19" i="2"/>
  <c r="U28" i="2"/>
  <c r="W22" i="2"/>
  <c r="V27" i="2"/>
  <c r="E254" i="1"/>
  <c r="D109" i="1"/>
  <c r="K205" i="2"/>
  <c r="L202" i="2"/>
  <c r="L199" i="2"/>
  <c r="L197" i="2" s="1"/>
  <c r="S77" i="2"/>
  <c r="S67" i="2"/>
  <c r="M196" i="2"/>
  <c r="L193" i="2"/>
  <c r="L191" i="2" s="1"/>
  <c r="M127" i="2"/>
  <c r="L124" i="2"/>
  <c r="L206" i="2"/>
  <c r="L188" i="2"/>
  <c r="L185" i="2"/>
  <c r="L183" i="2" s="1"/>
  <c r="K204" i="2"/>
  <c r="K40" i="2" s="1"/>
  <c r="K41" i="2" s="1"/>
  <c r="V29" i="2"/>
  <c r="W17" i="2"/>
  <c r="M134" i="2"/>
  <c r="L131" i="2"/>
  <c r="K142" i="2"/>
  <c r="K36" i="2" s="1"/>
  <c r="K37" i="2" s="1"/>
  <c r="K228" i="2" l="1"/>
  <c r="K225" i="2"/>
  <c r="K218" i="2"/>
  <c r="K215" i="2"/>
  <c r="K166" i="2"/>
  <c r="K156" i="2"/>
  <c r="K153" i="2"/>
  <c r="K163" i="2"/>
  <c r="T67" i="2"/>
  <c r="T68" i="2"/>
  <c r="T78" i="2"/>
  <c r="Y51" i="2"/>
  <c r="AC56" i="2"/>
  <c r="M141" i="2"/>
  <c r="M144" i="2" s="1"/>
  <c r="L138" i="2"/>
  <c r="L136" i="2" s="1"/>
  <c r="M133" i="2"/>
  <c r="M130" i="2"/>
  <c r="M128" i="2" s="1"/>
  <c r="K227" i="2"/>
  <c r="K217" i="2"/>
  <c r="K226" i="2"/>
  <c r="K216" i="2"/>
  <c r="M195" i="2"/>
  <c r="M192" i="2"/>
  <c r="M190" i="2" s="1"/>
  <c r="L129" i="2"/>
  <c r="M189" i="2"/>
  <c r="L186" i="2"/>
  <c r="M126" i="2"/>
  <c r="M123" i="2"/>
  <c r="M121" i="2" s="1"/>
  <c r="W27" i="2"/>
  <c r="X22" i="2"/>
  <c r="V28" i="2"/>
  <c r="W19" i="2"/>
  <c r="U31" i="2"/>
  <c r="K165" i="2"/>
  <c r="K155" i="2"/>
  <c r="K154" i="2"/>
  <c r="K164" i="2"/>
  <c r="W29" i="2"/>
  <c r="X17" i="2"/>
  <c r="L122" i="2"/>
  <c r="M203" i="2"/>
  <c r="L200" i="2"/>
  <c r="V18" i="2"/>
  <c r="V25" i="2" s="1"/>
  <c r="W16" i="2"/>
  <c r="V30" i="2"/>
  <c r="W23" i="2"/>
  <c r="U68" i="2" l="1"/>
  <c r="U78" i="2"/>
  <c r="Z51" i="2"/>
  <c r="AD56" i="2"/>
  <c r="L182" i="2"/>
  <c r="L120" i="2"/>
  <c r="L143" i="2"/>
  <c r="M140" i="2"/>
  <c r="M137" i="2"/>
  <c r="M135" i="2" s="1"/>
  <c r="L198" i="2"/>
  <c r="U77" i="2"/>
  <c r="U67" i="2"/>
  <c r="V31" i="2"/>
  <c r="M202" i="2"/>
  <c r="M199" i="2"/>
  <c r="M197" i="2" s="1"/>
  <c r="L142" i="2"/>
  <c r="L36" i="2" s="1"/>
  <c r="L37" i="2" s="1"/>
  <c r="X19" i="2"/>
  <c r="W28" i="2"/>
  <c r="Y22" i="2"/>
  <c r="X27" i="2"/>
  <c r="L205" i="2"/>
  <c r="L184" i="2"/>
  <c r="L204" i="2" s="1"/>
  <c r="L40" i="2" s="1"/>
  <c r="L41" i="2" s="1"/>
  <c r="N196" i="2"/>
  <c r="M193" i="2"/>
  <c r="N134" i="2"/>
  <c r="M131" i="2"/>
  <c r="W30" i="2"/>
  <c r="X23" i="2"/>
  <c r="W18" i="2"/>
  <c r="W25" i="2" s="1"/>
  <c r="X16" i="2"/>
  <c r="X29" i="2"/>
  <c r="Y17" i="2"/>
  <c r="N127" i="2"/>
  <c r="M124" i="2"/>
  <c r="M206" i="2"/>
  <c r="M188" i="2"/>
  <c r="M185" i="2"/>
  <c r="M183" i="2" s="1"/>
  <c r="L228" i="2" l="1"/>
  <c r="L225" i="2"/>
  <c r="L218" i="2"/>
  <c r="L215" i="2"/>
  <c r="L166" i="2"/>
  <c r="L163" i="2"/>
  <c r="L156" i="2"/>
  <c r="L153" i="2"/>
  <c r="V68" i="2"/>
  <c r="V78" i="2"/>
  <c r="AA51" i="2"/>
  <c r="AE56" i="2"/>
  <c r="W31" i="2"/>
  <c r="N141" i="2"/>
  <c r="N144" i="2" s="1"/>
  <c r="M138" i="2"/>
  <c r="M136" i="2" s="1"/>
  <c r="M122" i="2"/>
  <c r="W77" i="2"/>
  <c r="M191" i="2"/>
  <c r="N189" i="2"/>
  <c r="M186" i="2"/>
  <c r="M184" i="2" s="1"/>
  <c r="N126" i="2"/>
  <c r="N123" i="2"/>
  <c r="N121" i="2" s="1"/>
  <c r="Y29" i="2"/>
  <c r="Z17" i="2"/>
  <c r="X18" i="2"/>
  <c r="X25" i="2" s="1"/>
  <c r="Y16" i="2"/>
  <c r="X30" i="2"/>
  <c r="Y23" i="2"/>
  <c r="M129" i="2"/>
  <c r="N195" i="2"/>
  <c r="N192" i="2"/>
  <c r="N190" i="2" s="1"/>
  <c r="L227" i="2"/>
  <c r="L217" i="2"/>
  <c r="L216" i="2"/>
  <c r="L226" i="2"/>
  <c r="L165" i="2"/>
  <c r="L155" i="2"/>
  <c r="L164" i="2"/>
  <c r="L154" i="2"/>
  <c r="N133" i="2"/>
  <c r="N130" i="2"/>
  <c r="N128" i="2" s="1"/>
  <c r="Y27" i="2"/>
  <c r="Z22" i="2"/>
  <c r="X28" i="2"/>
  <c r="Y19" i="2"/>
  <c r="N203" i="2"/>
  <c r="M200" i="2"/>
  <c r="V77" i="2"/>
  <c r="V67" i="2"/>
  <c r="M182" i="2" l="1"/>
  <c r="W67" i="2"/>
  <c r="W78" i="2"/>
  <c r="W68" i="2"/>
  <c r="AB51" i="2"/>
  <c r="AC51" i="2" s="1"/>
  <c r="AF56" i="2"/>
  <c r="M120" i="2"/>
  <c r="N137" i="2"/>
  <c r="N135" i="2" s="1"/>
  <c r="N140" i="2"/>
  <c r="M143" i="2"/>
  <c r="N202" i="2"/>
  <c r="N199" i="2"/>
  <c r="N197" i="2" s="1"/>
  <c r="M198" i="2"/>
  <c r="M204" i="2" s="1"/>
  <c r="M40" i="2" s="1"/>
  <c r="M41" i="2" s="1"/>
  <c r="Z19" i="2"/>
  <c r="Y28" i="2"/>
  <c r="AA22" i="2"/>
  <c r="Z27" i="2"/>
  <c r="O134" i="2"/>
  <c r="N131" i="2"/>
  <c r="N129" i="2" s="1"/>
  <c r="O196" i="2"/>
  <c r="N193" i="2"/>
  <c r="Y30" i="2"/>
  <c r="Z23" i="2"/>
  <c r="Y18" i="2"/>
  <c r="Y25" i="2" s="1"/>
  <c r="Z16" i="2"/>
  <c r="Z29" i="2"/>
  <c r="AA17" i="2"/>
  <c r="O127" i="2"/>
  <c r="N124" i="2"/>
  <c r="N206" i="2"/>
  <c r="N188" i="2"/>
  <c r="N185" i="2"/>
  <c r="N183" i="2" s="1"/>
  <c r="M142" i="2"/>
  <c r="M36" i="2" s="1"/>
  <c r="M37" i="2" s="1"/>
  <c r="X31" i="2"/>
  <c r="M205" i="2"/>
  <c r="M228" i="2" l="1"/>
  <c r="M225" i="2"/>
  <c r="C225" i="2" s="1"/>
  <c r="E232" i="1" s="1"/>
  <c r="E233" i="1" s="1"/>
  <c r="D233" i="1" s="1"/>
  <c r="M218" i="2"/>
  <c r="M215" i="2"/>
  <c r="C215" i="2" s="1"/>
  <c r="C220" i="2" s="1"/>
  <c r="M166" i="2"/>
  <c r="M153" i="2"/>
  <c r="C153" i="2" s="1"/>
  <c r="C158" i="2" s="1"/>
  <c r="M163" i="2"/>
  <c r="C163" i="2" s="1"/>
  <c r="E181" i="1" s="1"/>
  <c r="E182" i="1" s="1"/>
  <c r="M156" i="2"/>
  <c r="X68" i="2"/>
  <c r="X78" i="2"/>
  <c r="AG56" i="2"/>
  <c r="O141" i="2"/>
  <c r="N138" i="2"/>
  <c r="N136" i="2" s="1"/>
  <c r="M227" i="2"/>
  <c r="M217" i="2"/>
  <c r="M226" i="2"/>
  <c r="M216" i="2"/>
  <c r="X77" i="2"/>
  <c r="X67" i="2"/>
  <c r="M165" i="2"/>
  <c r="M155" i="2"/>
  <c r="M154" i="2"/>
  <c r="M164" i="2"/>
  <c r="N122" i="2"/>
  <c r="Y31" i="2"/>
  <c r="O195" i="2"/>
  <c r="O192" i="2"/>
  <c r="O190" i="2" s="1"/>
  <c r="AA27" i="2"/>
  <c r="AB22" i="2"/>
  <c r="Z28" i="2"/>
  <c r="AA19" i="2"/>
  <c r="O203" i="2"/>
  <c r="N200" i="2"/>
  <c r="O189" i="2"/>
  <c r="N186" i="2"/>
  <c r="O144" i="2"/>
  <c r="O126" i="2"/>
  <c r="O123" i="2"/>
  <c r="O121" i="2" s="1"/>
  <c r="AA29" i="2"/>
  <c r="AB17" i="2"/>
  <c r="Z18" i="2"/>
  <c r="Z25" i="2" s="1"/>
  <c r="AA16" i="2"/>
  <c r="Z30" i="2"/>
  <c r="AA23" i="2"/>
  <c r="N191" i="2"/>
  <c r="O133" i="2"/>
  <c r="O130" i="2"/>
  <c r="O128" i="2" s="1"/>
  <c r="E250" i="1" l="1"/>
  <c r="E249" i="1"/>
  <c r="D182" i="1"/>
  <c r="Y68" i="2"/>
  <c r="Y78" i="2"/>
  <c r="AD51" i="2"/>
  <c r="N142" i="2"/>
  <c r="N36" i="2" s="1"/>
  <c r="N37" i="2" s="1"/>
  <c r="N165" i="2" s="1"/>
  <c r="N182" i="2"/>
  <c r="N120" i="2"/>
  <c r="Z31" i="2"/>
  <c r="Z77" i="2" s="1"/>
  <c r="N205" i="2"/>
  <c r="N143" i="2"/>
  <c r="O140" i="2"/>
  <c r="O137" i="2"/>
  <c r="O135" i="2" s="1"/>
  <c r="P134" i="2"/>
  <c r="O131" i="2"/>
  <c r="AA30" i="2"/>
  <c r="AB23" i="2"/>
  <c r="AA18" i="2"/>
  <c r="AA25" i="2" s="1"/>
  <c r="AB16" i="2"/>
  <c r="AB29" i="2"/>
  <c r="AC17" i="2"/>
  <c r="P127" i="2"/>
  <c r="O124" i="2"/>
  <c r="O206" i="2"/>
  <c r="O188" i="2"/>
  <c r="O185" i="2"/>
  <c r="O183" i="2" s="1"/>
  <c r="O202" i="2"/>
  <c r="O199" i="2"/>
  <c r="O197" i="2" s="1"/>
  <c r="AB19" i="2"/>
  <c r="AA28" i="2"/>
  <c r="AC22" i="2"/>
  <c r="AB27" i="2"/>
  <c r="P196" i="2"/>
  <c r="O193" i="2"/>
  <c r="Y77" i="2"/>
  <c r="Y67" i="2"/>
  <c r="N184" i="2"/>
  <c r="N198" i="2"/>
  <c r="E251" i="1" l="1"/>
  <c r="N155" i="2"/>
  <c r="N166" i="2"/>
  <c r="N156" i="2"/>
  <c r="Z67" i="2"/>
  <c r="Z78" i="2"/>
  <c r="Z68" i="2"/>
  <c r="AE51" i="2"/>
  <c r="N154" i="2"/>
  <c r="N164" i="2"/>
  <c r="AA31" i="2"/>
  <c r="P141" i="2"/>
  <c r="P144" i="2" s="1"/>
  <c r="O138" i="2"/>
  <c r="O136" i="2" s="1"/>
  <c r="AB28" i="2"/>
  <c r="AC19" i="2"/>
  <c r="N204" i="2"/>
  <c r="N40" i="2" s="1"/>
  <c r="N41" i="2" s="1"/>
  <c r="P195" i="2"/>
  <c r="P192" i="2"/>
  <c r="P190" i="2" s="1"/>
  <c r="P203" i="2"/>
  <c r="O200" i="2"/>
  <c r="P189" i="2"/>
  <c r="O186" i="2"/>
  <c r="P126" i="2"/>
  <c r="P123" i="2"/>
  <c r="P121" i="2" s="1"/>
  <c r="AC29" i="2"/>
  <c r="AD17" i="2"/>
  <c r="AB18" i="2"/>
  <c r="AB25" i="2" s="1"/>
  <c r="AC16" i="2"/>
  <c r="AB30" i="2"/>
  <c r="AC23" i="2"/>
  <c r="O129" i="2"/>
  <c r="O191" i="2"/>
  <c r="AC27" i="2"/>
  <c r="AD22" i="2"/>
  <c r="O122" i="2"/>
  <c r="P133" i="2"/>
  <c r="P130" i="2"/>
  <c r="P128" i="2" s="1"/>
  <c r="O205" i="2" l="1"/>
  <c r="N228" i="2"/>
  <c r="N218" i="2"/>
  <c r="AA77" i="2"/>
  <c r="AA68" i="2"/>
  <c r="AA78" i="2"/>
  <c r="AF51" i="2"/>
  <c r="AA67" i="2"/>
  <c r="O142" i="2"/>
  <c r="O36" i="2" s="1"/>
  <c r="O37" i="2" s="1"/>
  <c r="O164" i="2" s="1"/>
  <c r="O120" i="2"/>
  <c r="O143" i="2"/>
  <c r="AB31" i="2"/>
  <c r="O182" i="2"/>
  <c r="P140" i="2"/>
  <c r="P137" i="2"/>
  <c r="P135" i="2" s="1"/>
  <c r="AE22" i="2"/>
  <c r="AD27" i="2"/>
  <c r="Q134" i="2"/>
  <c r="P131" i="2"/>
  <c r="P129" i="2" s="1"/>
  <c r="AC30" i="2"/>
  <c r="AD23" i="2"/>
  <c r="AC18" i="2"/>
  <c r="AC25" i="2" s="1"/>
  <c r="AD16" i="2"/>
  <c r="AE17" i="2"/>
  <c r="AD29" i="2"/>
  <c r="Q127" i="2"/>
  <c r="P124" i="2"/>
  <c r="P206" i="2"/>
  <c r="P188" i="2"/>
  <c r="P185" i="2"/>
  <c r="P183" i="2" s="1"/>
  <c r="O184" i="2"/>
  <c r="P202" i="2"/>
  <c r="P199" i="2"/>
  <c r="P197" i="2" s="1"/>
  <c r="O198" i="2"/>
  <c r="Q196" i="2"/>
  <c r="P193" i="2"/>
  <c r="N227" i="2"/>
  <c r="N217" i="2"/>
  <c r="N226" i="2"/>
  <c r="N216" i="2"/>
  <c r="AD19" i="2"/>
  <c r="AC28" i="2"/>
  <c r="O165" i="2" l="1"/>
  <c r="O166" i="2"/>
  <c r="O156" i="2"/>
  <c r="AB77" i="2"/>
  <c r="C77" i="2" s="1"/>
  <c r="E118" i="1" s="1"/>
  <c r="E122" i="1" s="1"/>
  <c r="E123" i="1" s="1"/>
  <c r="E125" i="1" s="1"/>
  <c r="AB68" i="2"/>
  <c r="AB78" i="2"/>
  <c r="AG51" i="2"/>
  <c r="O155" i="2"/>
  <c r="AB67" i="2"/>
  <c r="C67" i="2" s="1"/>
  <c r="C72" i="2" s="1"/>
  <c r="O154" i="2"/>
  <c r="Q141" i="2"/>
  <c r="Q144" i="2" s="1"/>
  <c r="P138" i="2"/>
  <c r="P136" i="2" s="1"/>
  <c r="Q195" i="2"/>
  <c r="Q192" i="2"/>
  <c r="Q190" i="2" s="1"/>
  <c r="P191" i="2"/>
  <c r="Q203" i="2"/>
  <c r="P200" i="2"/>
  <c r="P198" i="2" s="1"/>
  <c r="O204" i="2"/>
  <c r="O40" i="2" s="1"/>
  <c r="O41" i="2" s="1"/>
  <c r="P122" i="2"/>
  <c r="AE29" i="2"/>
  <c r="AF17" i="2"/>
  <c r="AC31" i="2"/>
  <c r="Q133" i="2"/>
  <c r="Q130" i="2"/>
  <c r="Q128" i="2" s="1"/>
  <c r="AE27" i="2"/>
  <c r="AF22" i="2"/>
  <c r="AD28" i="2"/>
  <c r="AE19" i="2"/>
  <c r="Q189" i="2"/>
  <c r="P186" i="2"/>
  <c r="Q126" i="2"/>
  <c r="Q123" i="2"/>
  <c r="Q121" i="2" s="1"/>
  <c r="AD18" i="2"/>
  <c r="AD25" i="2" s="1"/>
  <c r="AE16" i="2"/>
  <c r="AD30" i="2"/>
  <c r="AE23" i="2"/>
  <c r="O228" i="2" l="1"/>
  <c r="O218" i="2"/>
  <c r="D123" i="1"/>
  <c r="E261" i="1"/>
  <c r="AC68" i="2"/>
  <c r="AC78" i="2"/>
  <c r="P143" i="2"/>
  <c r="P205" i="2"/>
  <c r="P120" i="2"/>
  <c r="P142" i="2"/>
  <c r="P36" i="2" s="1"/>
  <c r="P37" i="2" s="1"/>
  <c r="P165" i="2" s="1"/>
  <c r="Q137" i="2"/>
  <c r="Q135" i="2" s="1"/>
  <c r="Q140" i="2"/>
  <c r="R127" i="2"/>
  <c r="Q124" i="2"/>
  <c r="Q206" i="2"/>
  <c r="Q188" i="2"/>
  <c r="Q185" i="2"/>
  <c r="Q183" i="2" s="1"/>
  <c r="AG22" i="2"/>
  <c r="AG27" i="2" s="1"/>
  <c r="AF27" i="2"/>
  <c r="AG17" i="2"/>
  <c r="AG29" i="2" s="1"/>
  <c r="AF29" i="2"/>
  <c r="O227" i="2"/>
  <c r="O217" i="2"/>
  <c r="O226" i="2"/>
  <c r="O216" i="2"/>
  <c r="AD31" i="2"/>
  <c r="P184" i="2"/>
  <c r="P204" i="2" s="1"/>
  <c r="P40" i="2" s="1"/>
  <c r="P41" i="2" s="1"/>
  <c r="R134" i="2"/>
  <c r="Q131" i="2"/>
  <c r="Q129" i="2" s="1"/>
  <c r="AC77" i="2"/>
  <c r="AC67" i="2"/>
  <c r="AE30" i="2"/>
  <c r="AF23" i="2"/>
  <c r="AE18" i="2"/>
  <c r="AE25" i="2" s="1"/>
  <c r="AF16" i="2"/>
  <c r="AF19" i="2"/>
  <c r="AE28" i="2"/>
  <c r="Q202" i="2"/>
  <c r="Q199" i="2"/>
  <c r="Q197" i="2" s="1"/>
  <c r="R196" i="2"/>
  <c r="Q193" i="2"/>
  <c r="Q191" i="2" s="1"/>
  <c r="P182" i="2"/>
  <c r="P228" i="2" l="1"/>
  <c r="P218" i="2"/>
  <c r="P155" i="2"/>
  <c r="P166" i="2"/>
  <c r="P156" i="2"/>
  <c r="E262" i="1"/>
  <c r="D125" i="1"/>
  <c r="AD78" i="2"/>
  <c r="AD68" i="2"/>
  <c r="P164" i="2"/>
  <c r="P154" i="2"/>
  <c r="R141" i="2"/>
  <c r="R144" i="2" s="1"/>
  <c r="Q138" i="2"/>
  <c r="Q136" i="2" s="1"/>
  <c r="AF18" i="2"/>
  <c r="AF25" i="2" s="1"/>
  <c r="AG16" i="2"/>
  <c r="AG18" i="2" s="1"/>
  <c r="AG25" i="2" s="1"/>
  <c r="AF30" i="2"/>
  <c r="AG23" i="2"/>
  <c r="AG30" i="2" s="1"/>
  <c r="R195" i="2"/>
  <c r="R192" i="2"/>
  <c r="R190" i="2" s="1"/>
  <c r="R203" i="2"/>
  <c r="Q200" i="2"/>
  <c r="Q198" i="2" s="1"/>
  <c r="AF28" i="2"/>
  <c r="AG19" i="2"/>
  <c r="AG28" i="2" s="1"/>
  <c r="AE31" i="2"/>
  <c r="R133" i="2"/>
  <c r="R130" i="2"/>
  <c r="R128" i="2" s="1"/>
  <c r="P227" i="2"/>
  <c r="P217" i="2"/>
  <c r="P216" i="2"/>
  <c r="P226" i="2"/>
  <c r="R189" i="2"/>
  <c r="Q186" i="2"/>
  <c r="R126" i="2"/>
  <c r="R123" i="2"/>
  <c r="R121" i="2" s="1"/>
  <c r="AD77" i="2"/>
  <c r="AD67" i="2"/>
  <c r="Q122" i="2"/>
  <c r="Q142" i="2" l="1"/>
  <c r="Q36" i="2" s="1"/>
  <c r="Q37" i="2" s="1"/>
  <c r="Q166" i="2"/>
  <c r="Q156" i="2"/>
  <c r="AE78" i="2"/>
  <c r="AE68" i="2"/>
  <c r="Q205" i="2"/>
  <c r="Q182" i="2"/>
  <c r="Q143" i="2"/>
  <c r="Q120" i="2"/>
  <c r="R137" i="2"/>
  <c r="R135" i="2" s="1"/>
  <c r="R140" i="2"/>
  <c r="Q165" i="2"/>
  <c r="Q155" i="2"/>
  <c r="Q154" i="2"/>
  <c r="Q164" i="2"/>
  <c r="S127" i="2"/>
  <c r="R124" i="2"/>
  <c r="R206" i="2"/>
  <c r="R188" i="2"/>
  <c r="R185" i="2"/>
  <c r="R183" i="2" s="1"/>
  <c r="Q184" i="2"/>
  <c r="Q204" i="2" s="1"/>
  <c r="Q40" i="2" s="1"/>
  <c r="Q41" i="2" s="1"/>
  <c r="R202" i="2"/>
  <c r="R199" i="2"/>
  <c r="R197" i="2" s="1"/>
  <c r="S196" i="2"/>
  <c r="R193" i="2"/>
  <c r="AG31" i="2"/>
  <c r="S134" i="2"/>
  <c r="R131" i="2"/>
  <c r="R129" i="2" s="1"/>
  <c r="AE77" i="2"/>
  <c r="AE67" i="2"/>
  <c r="AF31" i="2"/>
  <c r="Q228" i="2" l="1"/>
  <c r="Q218" i="2"/>
  <c r="AF68" i="2"/>
  <c r="AF78" i="2"/>
  <c r="AG78" i="2"/>
  <c r="AG68" i="2"/>
  <c r="S141" i="2"/>
  <c r="S144" i="2" s="1"/>
  <c r="R138" i="2"/>
  <c r="R143" i="2" s="1"/>
  <c r="S133" i="2"/>
  <c r="S130" i="2"/>
  <c r="S128" i="2" s="1"/>
  <c r="AG77" i="2"/>
  <c r="AG67" i="2"/>
  <c r="R191" i="2"/>
  <c r="Q227" i="2"/>
  <c r="Q217" i="2"/>
  <c r="Q226" i="2"/>
  <c r="Q216" i="2"/>
  <c r="R122" i="2"/>
  <c r="AF77" i="2"/>
  <c r="AF67" i="2"/>
  <c r="S195" i="2"/>
  <c r="S192" i="2"/>
  <c r="S190" i="2" s="1"/>
  <c r="S203" i="2"/>
  <c r="R200" i="2"/>
  <c r="S189" i="2"/>
  <c r="R186" i="2"/>
  <c r="S126" i="2"/>
  <c r="S123" i="2"/>
  <c r="S121" i="2" s="1"/>
  <c r="R205" i="2" l="1"/>
  <c r="C68" i="2"/>
  <c r="C73" i="2" s="1"/>
  <c r="C78" i="2"/>
  <c r="E132" i="1" s="1"/>
  <c r="E136" i="1" s="1"/>
  <c r="E137" i="1" s="1"/>
  <c r="E139" i="1" s="1"/>
  <c r="R182" i="2"/>
  <c r="R136" i="2"/>
  <c r="R142" i="2" s="1"/>
  <c r="R36" i="2" s="1"/>
  <c r="R37" i="2" s="1"/>
  <c r="R120" i="2"/>
  <c r="S137" i="2"/>
  <c r="S135" i="2" s="1"/>
  <c r="S140" i="2"/>
  <c r="T127" i="2"/>
  <c r="S124" i="2"/>
  <c r="S206" i="2"/>
  <c r="S188" i="2"/>
  <c r="S185" i="2"/>
  <c r="S183" i="2" s="1"/>
  <c r="T196" i="2"/>
  <c r="S193" i="2"/>
  <c r="S191" i="2" s="1"/>
  <c r="R184" i="2"/>
  <c r="R198" i="2"/>
  <c r="S202" i="2"/>
  <c r="S199" i="2"/>
  <c r="S197" i="2" s="1"/>
  <c r="T134" i="2"/>
  <c r="S131" i="2"/>
  <c r="R166" i="2" l="1"/>
  <c r="R156" i="2"/>
  <c r="D139" i="1"/>
  <c r="E269" i="1"/>
  <c r="D137" i="1"/>
  <c r="E268" i="1"/>
  <c r="R155" i="2"/>
  <c r="R165" i="2"/>
  <c r="R154" i="2"/>
  <c r="C154" i="2" s="1"/>
  <c r="C159" i="2" s="1"/>
  <c r="R164" i="2"/>
  <c r="C164" i="2" s="1"/>
  <c r="E184" i="1" s="1"/>
  <c r="E185" i="1" s="1"/>
  <c r="D185" i="1" s="1"/>
  <c r="T141" i="2"/>
  <c r="T144" i="2" s="1"/>
  <c r="S138" i="2"/>
  <c r="S136" i="2" s="1"/>
  <c r="R204" i="2"/>
  <c r="R40" i="2" s="1"/>
  <c r="R41" i="2" s="1"/>
  <c r="S129" i="2"/>
  <c r="T133" i="2"/>
  <c r="T130" i="2"/>
  <c r="T128" i="2" s="1"/>
  <c r="T203" i="2"/>
  <c r="S200" i="2"/>
  <c r="S198" i="2" s="1"/>
  <c r="S122" i="2"/>
  <c r="T195" i="2"/>
  <c r="T192" i="2"/>
  <c r="T190" i="2" s="1"/>
  <c r="T189" i="2"/>
  <c r="S186" i="2"/>
  <c r="T126" i="2"/>
  <c r="T123" i="2"/>
  <c r="T121" i="2" s="1"/>
  <c r="S205" i="2" l="1"/>
  <c r="S143" i="2"/>
  <c r="S120" i="2"/>
  <c r="R227" i="2"/>
  <c r="R228" i="2"/>
  <c r="R218" i="2"/>
  <c r="E256" i="1"/>
  <c r="S142" i="2"/>
  <c r="S36" i="2" s="1"/>
  <c r="S37" i="2" s="1"/>
  <c r="S165" i="2" s="1"/>
  <c r="R216" i="2"/>
  <c r="C216" i="2" s="1"/>
  <c r="C221" i="2" s="1"/>
  <c r="R217" i="2"/>
  <c r="R226" i="2"/>
  <c r="C226" i="2" s="1"/>
  <c r="E235" i="1" s="1"/>
  <c r="E236" i="1" s="1"/>
  <c r="T140" i="2"/>
  <c r="T137" i="2"/>
  <c r="T135" i="2" s="1"/>
  <c r="U127" i="2"/>
  <c r="T124" i="2"/>
  <c r="T206" i="2"/>
  <c r="T188" i="2"/>
  <c r="T185" i="2"/>
  <c r="T183" i="2" s="1"/>
  <c r="S184" i="2"/>
  <c r="S204" i="2" s="1"/>
  <c r="S40" i="2" s="1"/>
  <c r="S41" i="2" s="1"/>
  <c r="U196" i="2"/>
  <c r="T193" i="2"/>
  <c r="T191" i="2" s="1"/>
  <c r="S182" i="2"/>
  <c r="U134" i="2"/>
  <c r="T131" i="2"/>
  <c r="T202" i="2"/>
  <c r="T199" i="2"/>
  <c r="T197" i="2" s="1"/>
  <c r="E257" i="1" l="1"/>
  <c r="E258" i="1" s="1"/>
  <c r="D236" i="1"/>
  <c r="S228" i="2"/>
  <c r="S218" i="2"/>
  <c r="S155" i="2"/>
  <c r="S166" i="2"/>
  <c r="S156" i="2"/>
  <c r="T129" i="2"/>
  <c r="U141" i="2"/>
  <c r="U144" i="2" s="1"/>
  <c r="T138" i="2"/>
  <c r="T136" i="2" s="1"/>
  <c r="U133" i="2"/>
  <c r="U130" i="2"/>
  <c r="U128" i="2" s="1"/>
  <c r="U195" i="2"/>
  <c r="U192" i="2"/>
  <c r="U190" i="2" s="1"/>
  <c r="S227" i="2"/>
  <c r="S217" i="2"/>
  <c r="T122" i="2"/>
  <c r="U203" i="2"/>
  <c r="T200" i="2"/>
  <c r="T198" i="2" s="1"/>
  <c r="U189" i="2"/>
  <c r="T186" i="2"/>
  <c r="U126" i="2"/>
  <c r="U123" i="2"/>
  <c r="U121" i="2" s="1"/>
  <c r="T142" i="2" l="1"/>
  <c r="T36" i="2" s="1"/>
  <c r="T37" i="2" s="1"/>
  <c r="T143" i="2"/>
  <c r="T120" i="2"/>
  <c r="T205" i="2"/>
  <c r="T184" i="2"/>
  <c r="U140" i="2"/>
  <c r="U137" i="2"/>
  <c r="U135" i="2" s="1"/>
  <c r="U202" i="2"/>
  <c r="U199" i="2"/>
  <c r="U197" i="2" s="1"/>
  <c r="V127" i="2"/>
  <c r="U124" i="2"/>
  <c r="U206" i="2"/>
  <c r="U188" i="2"/>
  <c r="U185" i="2"/>
  <c r="U183" i="2" s="1"/>
  <c r="T204" i="2"/>
  <c r="T40" i="2" s="1"/>
  <c r="T41" i="2" s="1"/>
  <c r="V196" i="2"/>
  <c r="U193" i="2"/>
  <c r="U191" i="2" s="1"/>
  <c r="T182" i="2"/>
  <c r="V134" i="2"/>
  <c r="U131" i="2"/>
  <c r="T228" i="2" l="1"/>
  <c r="T218" i="2"/>
  <c r="T165" i="2"/>
  <c r="T166" i="2"/>
  <c r="T156" i="2"/>
  <c r="T155" i="2"/>
  <c r="V141" i="2"/>
  <c r="U138" i="2"/>
  <c r="U136" i="2" s="1"/>
  <c r="V133" i="2"/>
  <c r="V130" i="2"/>
  <c r="V128" i="2" s="1"/>
  <c r="V195" i="2"/>
  <c r="V192" i="2"/>
  <c r="V190" i="2" s="1"/>
  <c r="T227" i="2"/>
  <c r="T217" i="2"/>
  <c r="U122" i="2"/>
  <c r="U129" i="2"/>
  <c r="V189" i="2"/>
  <c r="U186" i="2"/>
  <c r="U184" i="2" s="1"/>
  <c r="V144" i="2"/>
  <c r="V126" i="2"/>
  <c r="V123" i="2"/>
  <c r="V121" i="2" s="1"/>
  <c r="V203" i="2"/>
  <c r="U200" i="2"/>
  <c r="U182" i="2" l="1"/>
  <c r="U120" i="2"/>
  <c r="V140" i="2"/>
  <c r="V137" i="2"/>
  <c r="V135" i="2" s="1"/>
  <c r="U143" i="2"/>
  <c r="U198" i="2"/>
  <c r="U204" i="2" s="1"/>
  <c r="U40" i="2" s="1"/>
  <c r="U41" i="2" s="1"/>
  <c r="W196" i="2"/>
  <c r="V193" i="2"/>
  <c r="V202" i="2"/>
  <c r="V199" i="2"/>
  <c r="V197" i="2" s="1"/>
  <c r="W127" i="2"/>
  <c r="V124" i="2"/>
  <c r="V206" i="2"/>
  <c r="V188" i="2"/>
  <c r="V185" i="2"/>
  <c r="V183" i="2" s="1"/>
  <c r="U142" i="2"/>
  <c r="U36" i="2" s="1"/>
  <c r="U37" i="2" s="1"/>
  <c r="W134" i="2"/>
  <c r="V131" i="2"/>
  <c r="V129" i="2" s="1"/>
  <c r="U205" i="2"/>
  <c r="U228" i="2" l="1"/>
  <c r="U218" i="2"/>
  <c r="U166" i="2"/>
  <c r="U156" i="2"/>
  <c r="W141" i="2"/>
  <c r="W144" i="2" s="1"/>
  <c r="V138" i="2"/>
  <c r="V136" i="2" s="1"/>
  <c r="U227" i="2"/>
  <c r="U217" i="2"/>
  <c r="W133" i="2"/>
  <c r="W130" i="2"/>
  <c r="W128" i="2" s="1"/>
  <c r="V122" i="2"/>
  <c r="W189" i="2"/>
  <c r="V186" i="2"/>
  <c r="W126" i="2"/>
  <c r="W123" i="2"/>
  <c r="W121" i="2" s="1"/>
  <c r="W203" i="2"/>
  <c r="V200" i="2"/>
  <c r="V191" i="2"/>
  <c r="U165" i="2"/>
  <c r="U155" i="2"/>
  <c r="W195" i="2"/>
  <c r="W192" i="2"/>
  <c r="W190" i="2" s="1"/>
  <c r="V142" i="2" l="1"/>
  <c r="V36" i="2" s="1"/>
  <c r="V37" i="2" s="1"/>
  <c r="V166" i="2" s="1"/>
  <c r="V182" i="2"/>
  <c r="V120" i="2"/>
  <c r="W140" i="2"/>
  <c r="W137" i="2"/>
  <c r="W135" i="2" s="1"/>
  <c r="V143" i="2"/>
  <c r="X196" i="2"/>
  <c r="W193" i="2"/>
  <c r="W191" i="2" s="1"/>
  <c r="W202" i="2"/>
  <c r="W199" i="2"/>
  <c r="W197" i="2" s="1"/>
  <c r="X127" i="2"/>
  <c r="W124" i="2"/>
  <c r="W206" i="2"/>
  <c r="W188" i="2"/>
  <c r="W185" i="2"/>
  <c r="W183" i="2" s="1"/>
  <c r="V198" i="2"/>
  <c r="V205" i="2"/>
  <c r="V184" i="2"/>
  <c r="X134" i="2"/>
  <c r="W131" i="2"/>
  <c r="V155" i="2" l="1"/>
  <c r="V156" i="2"/>
  <c r="V165" i="2"/>
  <c r="V204" i="2"/>
  <c r="V40" i="2" s="1"/>
  <c r="V41" i="2" s="1"/>
  <c r="V227" i="2" s="1"/>
  <c r="X141" i="2"/>
  <c r="X144" i="2" s="1"/>
  <c r="W138" i="2"/>
  <c r="W136" i="2" s="1"/>
  <c r="W129" i="2"/>
  <c r="X133" i="2"/>
  <c r="X130" i="2"/>
  <c r="X128" i="2" s="1"/>
  <c r="X189" i="2"/>
  <c r="W186" i="2"/>
  <c r="W184" i="2" s="1"/>
  <c r="X126" i="2"/>
  <c r="X123" i="2"/>
  <c r="X121" i="2" s="1"/>
  <c r="X203" i="2"/>
  <c r="W200" i="2"/>
  <c r="W122" i="2"/>
  <c r="X195" i="2"/>
  <c r="X192" i="2"/>
  <c r="X190" i="2" s="1"/>
  <c r="V217" i="2" l="1"/>
  <c r="V228" i="2"/>
  <c r="V218" i="2"/>
  <c r="W143" i="2"/>
  <c r="W142" i="2"/>
  <c r="W36" i="2" s="1"/>
  <c r="W37" i="2" s="1"/>
  <c r="W182" i="2"/>
  <c r="X137" i="2"/>
  <c r="X135" i="2" s="1"/>
  <c r="X140" i="2"/>
  <c r="W120" i="2"/>
  <c r="W198" i="2"/>
  <c r="W204" i="2" s="1"/>
  <c r="W40" i="2" s="1"/>
  <c r="W41" i="2" s="1"/>
  <c r="Y196" i="2"/>
  <c r="X193" i="2"/>
  <c r="X191" i="2" s="1"/>
  <c r="W155" i="2"/>
  <c r="X202" i="2"/>
  <c r="X199" i="2"/>
  <c r="X197" i="2" s="1"/>
  <c r="Y127" i="2"/>
  <c r="X124" i="2"/>
  <c r="X206" i="2"/>
  <c r="X188" i="2"/>
  <c r="X185" i="2"/>
  <c r="X183" i="2" s="1"/>
  <c r="Y134" i="2"/>
  <c r="X131" i="2"/>
  <c r="W205" i="2"/>
  <c r="W228" i="2" l="1"/>
  <c r="W218" i="2"/>
  <c r="W165" i="2"/>
  <c r="W166" i="2"/>
  <c r="W156" i="2"/>
  <c r="Y141" i="2"/>
  <c r="Y144" i="2" s="1"/>
  <c r="X138" i="2"/>
  <c r="X136" i="2" s="1"/>
  <c r="Y133" i="2"/>
  <c r="Y130" i="2"/>
  <c r="Y128" i="2" s="1"/>
  <c r="Y126" i="2"/>
  <c r="Y123" i="2"/>
  <c r="Y121" i="2" s="1"/>
  <c r="Y203" i="2"/>
  <c r="X200" i="2"/>
  <c r="X129" i="2"/>
  <c r="X122" i="2"/>
  <c r="Y195" i="2"/>
  <c r="Y192" i="2"/>
  <c r="Y190" i="2" s="1"/>
  <c r="Y189" i="2"/>
  <c r="X186" i="2"/>
  <c r="W227" i="2"/>
  <c r="W217" i="2"/>
  <c r="X143" i="2" l="1"/>
  <c r="X142" i="2"/>
  <c r="X36" i="2" s="1"/>
  <c r="X37" i="2" s="1"/>
  <c r="X166" i="2" s="1"/>
  <c r="X120" i="2"/>
  <c r="X205" i="2"/>
  <c r="Y137" i="2"/>
  <c r="Y135" i="2" s="1"/>
  <c r="Y140" i="2"/>
  <c r="X184" i="2"/>
  <c r="Y202" i="2"/>
  <c r="Y199" i="2"/>
  <c r="Y197" i="2" s="1"/>
  <c r="Y206" i="2"/>
  <c r="Y188" i="2"/>
  <c r="Y185" i="2"/>
  <c r="Y183" i="2" s="1"/>
  <c r="Z196" i="2"/>
  <c r="Y193" i="2"/>
  <c r="Y191" i="2" s="1"/>
  <c r="X182" i="2"/>
  <c r="X198" i="2"/>
  <c r="Z134" i="2"/>
  <c r="Y131" i="2"/>
  <c r="Z127" i="2"/>
  <c r="Y124" i="2"/>
  <c r="X155" i="2" l="1"/>
  <c r="X156" i="2"/>
  <c r="X165" i="2"/>
  <c r="Z141" i="2"/>
  <c r="Z144" i="2" s="1"/>
  <c r="Y138" i="2"/>
  <c r="Y136" i="2" s="1"/>
  <c r="Y122" i="2"/>
  <c r="Z133" i="2"/>
  <c r="Z130" i="2"/>
  <c r="Z128" i="2" s="1"/>
  <c r="Z126" i="2"/>
  <c r="Z123" i="2"/>
  <c r="Z121" i="2" s="1"/>
  <c r="Y120" i="2"/>
  <c r="Y129" i="2"/>
  <c r="Z195" i="2"/>
  <c r="Z192" i="2"/>
  <c r="Z190" i="2" s="1"/>
  <c r="Z189" i="2"/>
  <c r="Y186" i="2"/>
  <c r="Y184" i="2" s="1"/>
  <c r="Z203" i="2"/>
  <c r="Y200" i="2"/>
  <c r="Y198" i="2" s="1"/>
  <c r="X204" i="2"/>
  <c r="X40" i="2" s="1"/>
  <c r="X41" i="2" s="1"/>
  <c r="X228" i="2" l="1"/>
  <c r="X218" i="2"/>
  <c r="Y182" i="2"/>
  <c r="Y142" i="2"/>
  <c r="Y36" i="2" s="1"/>
  <c r="Y37" i="2" s="1"/>
  <c r="Y155" i="2" s="1"/>
  <c r="Y143" i="2"/>
  <c r="Z137" i="2"/>
  <c r="Z135" i="2" s="1"/>
  <c r="Z140" i="2"/>
  <c r="X227" i="2"/>
  <c r="X217" i="2"/>
  <c r="Z202" i="2"/>
  <c r="Z199" i="2"/>
  <c r="Z197" i="2" s="1"/>
  <c r="Z206" i="2"/>
  <c r="Z188" i="2"/>
  <c r="Z185" i="2"/>
  <c r="Z183" i="2" s="1"/>
  <c r="AA196" i="2"/>
  <c r="Z193" i="2"/>
  <c r="Z191" i="2" s="1"/>
  <c r="AA134" i="2"/>
  <c r="Z131" i="2"/>
  <c r="Z129" i="2" s="1"/>
  <c r="Y205" i="2"/>
  <c r="AA127" i="2"/>
  <c r="Z124" i="2"/>
  <c r="Y204" i="2"/>
  <c r="Y40" i="2" s="1"/>
  <c r="Y41" i="2" s="1"/>
  <c r="Y228" i="2" l="1"/>
  <c r="Y218" i="2"/>
  <c r="Y165" i="2"/>
  <c r="Y166" i="2"/>
  <c r="Y156" i="2"/>
  <c r="AA141" i="2"/>
  <c r="AA144" i="2" s="1"/>
  <c r="Z138" i="2"/>
  <c r="Z136" i="2" s="1"/>
  <c r="Y227" i="2"/>
  <c r="Y217" i="2"/>
  <c r="AA133" i="2"/>
  <c r="AA130" i="2"/>
  <c r="AA128" i="2" s="1"/>
  <c r="AA195" i="2"/>
  <c r="AA192" i="2"/>
  <c r="AA190" i="2" s="1"/>
  <c r="Z122" i="2"/>
  <c r="AA203" i="2"/>
  <c r="Z200" i="2"/>
  <c r="AA126" i="2"/>
  <c r="AA123" i="2"/>
  <c r="AA121" i="2" s="1"/>
  <c r="AA189" i="2"/>
  <c r="Z186" i="2"/>
  <c r="Z120" i="2" l="1"/>
  <c r="Z142" i="2"/>
  <c r="Z36" i="2" s="1"/>
  <c r="Z37" i="2" s="1"/>
  <c r="Z155" i="2" s="1"/>
  <c r="Z182" i="2"/>
  <c r="Z143" i="2"/>
  <c r="AA140" i="2"/>
  <c r="AA137" i="2"/>
  <c r="AA135" i="2" s="1"/>
  <c r="AA206" i="2"/>
  <c r="AA188" i="2"/>
  <c r="AA185" i="2"/>
  <c r="AA183" i="2" s="1"/>
  <c r="Z198" i="2"/>
  <c r="Z205" i="2"/>
  <c r="Z184" i="2"/>
  <c r="Z204" i="2" s="1"/>
  <c r="Z40" i="2" s="1"/>
  <c r="Z41" i="2" s="1"/>
  <c r="AB127" i="2"/>
  <c r="AA124" i="2"/>
  <c r="AA202" i="2"/>
  <c r="AA199" i="2"/>
  <c r="AA197" i="2" s="1"/>
  <c r="AB196" i="2"/>
  <c r="AA193" i="2"/>
  <c r="AB134" i="2"/>
  <c r="AA131" i="2"/>
  <c r="Z228" i="2" l="1"/>
  <c r="Z218" i="2"/>
  <c r="Z165" i="2"/>
  <c r="Z166" i="2"/>
  <c r="Z156" i="2"/>
  <c r="AB141" i="2"/>
  <c r="AB144" i="2" s="1"/>
  <c r="AA138" i="2"/>
  <c r="AA136" i="2" s="1"/>
  <c r="AA191" i="2"/>
  <c r="AB126" i="2"/>
  <c r="AB123" i="2"/>
  <c r="AB121" i="2" s="1"/>
  <c r="AB189" i="2"/>
  <c r="AA186" i="2"/>
  <c r="AA129" i="2"/>
  <c r="AB195" i="2"/>
  <c r="AB192" i="2"/>
  <c r="AB190" i="2" s="1"/>
  <c r="AB203" i="2"/>
  <c r="AA200" i="2"/>
  <c r="AA122" i="2"/>
  <c r="AB133" i="2"/>
  <c r="AB130" i="2"/>
  <c r="AB128" i="2" s="1"/>
  <c r="Z227" i="2"/>
  <c r="Z217" i="2"/>
  <c r="AA182" i="2" l="1"/>
  <c r="AA143" i="2"/>
  <c r="AA205" i="2"/>
  <c r="AB137" i="2"/>
  <c r="AB135" i="2" s="1"/>
  <c r="AB140" i="2"/>
  <c r="AA120" i="2"/>
  <c r="AB202" i="2"/>
  <c r="AB199" i="2"/>
  <c r="AB197" i="2" s="1"/>
  <c r="AC134" i="2"/>
  <c r="AB131" i="2"/>
  <c r="AA142" i="2"/>
  <c r="AA36" i="2" s="1"/>
  <c r="AA37" i="2" s="1"/>
  <c r="AA198" i="2"/>
  <c r="AB206" i="2"/>
  <c r="AB188" i="2"/>
  <c r="AB185" i="2"/>
  <c r="AB183" i="2" s="1"/>
  <c r="AA184" i="2"/>
  <c r="AA204" i="2" s="1"/>
  <c r="AA40" i="2" s="1"/>
  <c r="AA41" i="2" s="1"/>
  <c r="AC196" i="2"/>
  <c r="AB193" i="2"/>
  <c r="AC127" i="2"/>
  <c r="AB124" i="2"/>
  <c r="AA228" i="2" l="1"/>
  <c r="AA218" i="2"/>
  <c r="AA166" i="2"/>
  <c r="AA156" i="2"/>
  <c r="AC141" i="2"/>
  <c r="AB138" i="2"/>
  <c r="AB136" i="2" s="1"/>
  <c r="AC189" i="2"/>
  <c r="AB186" i="2"/>
  <c r="AB122" i="2"/>
  <c r="AC195" i="2"/>
  <c r="AC192" i="2"/>
  <c r="AC190" i="2" s="1"/>
  <c r="AA227" i="2"/>
  <c r="AA217" i="2"/>
  <c r="AB129" i="2"/>
  <c r="AC144" i="2"/>
  <c r="AC126" i="2"/>
  <c r="AC123" i="2"/>
  <c r="AC121" i="2" s="1"/>
  <c r="AB191" i="2"/>
  <c r="AA165" i="2"/>
  <c r="AA155" i="2"/>
  <c r="AC133" i="2"/>
  <c r="AC130" i="2"/>
  <c r="AC128" i="2" s="1"/>
  <c r="AC203" i="2"/>
  <c r="AB200" i="2"/>
  <c r="AB182" i="2" s="1"/>
  <c r="AB143" i="2" l="1"/>
  <c r="AB120" i="2"/>
  <c r="AC137" i="2"/>
  <c r="AC135" i="2" s="1"/>
  <c r="AC140" i="2"/>
  <c r="AD127" i="2"/>
  <c r="AC124" i="2"/>
  <c r="AC202" i="2"/>
  <c r="AC199" i="2"/>
  <c r="AC197" i="2" s="1"/>
  <c r="AD134" i="2"/>
  <c r="AC131" i="2"/>
  <c r="AC129" i="2" s="1"/>
  <c r="AD196" i="2"/>
  <c r="AC193" i="2"/>
  <c r="AB142" i="2"/>
  <c r="AB36" i="2" s="1"/>
  <c r="AB37" i="2" s="1"/>
  <c r="AC206" i="2"/>
  <c r="AC188" i="2"/>
  <c r="AC185" i="2"/>
  <c r="AC183" i="2" s="1"/>
  <c r="AB198" i="2"/>
  <c r="AB205" i="2"/>
  <c r="AB184" i="2"/>
  <c r="AB166" i="2" l="1"/>
  <c r="AB156" i="2"/>
  <c r="AB204" i="2"/>
  <c r="AB40" i="2" s="1"/>
  <c r="AB41" i="2" s="1"/>
  <c r="AD141" i="2"/>
  <c r="AD144" i="2" s="1"/>
  <c r="AC138" i="2"/>
  <c r="AC136" i="2" s="1"/>
  <c r="AD189" i="2"/>
  <c r="AC186" i="2"/>
  <c r="AC184" i="2" s="1"/>
  <c r="AD133" i="2"/>
  <c r="AD130" i="2"/>
  <c r="AD128" i="2" s="1"/>
  <c r="AB165" i="2"/>
  <c r="C165" i="2" s="1"/>
  <c r="E187" i="1" s="1"/>
  <c r="E188" i="1" s="1"/>
  <c r="AB155" i="2"/>
  <c r="C155" i="2" s="1"/>
  <c r="C160" i="2" s="1"/>
  <c r="AD195" i="2"/>
  <c r="AD192" i="2"/>
  <c r="AD190" i="2" s="1"/>
  <c r="AC122" i="2"/>
  <c r="AC191" i="2"/>
  <c r="AD203" i="2"/>
  <c r="AC200" i="2"/>
  <c r="AD126" i="2"/>
  <c r="AD123" i="2"/>
  <c r="AD121" i="2" s="1"/>
  <c r="AB227" i="2" l="1"/>
  <c r="C227" i="2" s="1"/>
  <c r="E238" i="1" s="1"/>
  <c r="E239" i="1" s="1"/>
  <c r="D239" i="1" s="1"/>
  <c r="AB228" i="2"/>
  <c r="AB218" i="2"/>
  <c r="AC142" i="2"/>
  <c r="AC36" i="2" s="1"/>
  <c r="AC37" i="2" s="1"/>
  <c r="AB217" i="2"/>
  <c r="C217" i="2" s="1"/>
  <c r="C222" i="2" s="1"/>
  <c r="AC182" i="2"/>
  <c r="AC143" i="2"/>
  <c r="AD137" i="2"/>
  <c r="AD135" i="2" s="1"/>
  <c r="AD140" i="2"/>
  <c r="AC120" i="2"/>
  <c r="AE127" i="2"/>
  <c r="AD124" i="2"/>
  <c r="AE196" i="2"/>
  <c r="AD193" i="2"/>
  <c r="AD202" i="2"/>
  <c r="AD199" i="2"/>
  <c r="AD197" i="2" s="1"/>
  <c r="E263" i="1"/>
  <c r="D188" i="1"/>
  <c r="AE134" i="2"/>
  <c r="AD131" i="2"/>
  <c r="AC205" i="2"/>
  <c r="AC198" i="2"/>
  <c r="AC204" i="2" s="1"/>
  <c r="AC40" i="2" s="1"/>
  <c r="AC41" i="2" s="1"/>
  <c r="AD206" i="2"/>
  <c r="AD188" i="2"/>
  <c r="AD185" i="2"/>
  <c r="AD183" i="2" s="1"/>
  <c r="E264" i="1" l="1"/>
  <c r="AC228" i="2"/>
  <c r="AC218" i="2"/>
  <c r="AC165" i="2"/>
  <c r="AC166" i="2"/>
  <c r="AC156" i="2"/>
  <c r="AC155" i="2"/>
  <c r="AE141" i="2"/>
  <c r="AD138" i="2"/>
  <c r="AD136" i="2" s="1"/>
  <c r="AE133" i="2"/>
  <c r="AE130" i="2"/>
  <c r="AE128" i="2" s="1"/>
  <c r="AC227" i="2"/>
  <c r="AC217" i="2"/>
  <c r="AD129" i="2"/>
  <c r="E265" i="1"/>
  <c r="AE195" i="2"/>
  <c r="AE192" i="2"/>
  <c r="AE190" i="2" s="1"/>
  <c r="AD122" i="2"/>
  <c r="AE189" i="2"/>
  <c r="AD186" i="2"/>
  <c r="AE203" i="2"/>
  <c r="AD200" i="2"/>
  <c r="AD191" i="2"/>
  <c r="AE144" i="2"/>
  <c r="AE126" i="2"/>
  <c r="AE123" i="2"/>
  <c r="AE121" i="2" s="1"/>
  <c r="AD182" i="2" l="1"/>
  <c r="AD120" i="2"/>
  <c r="AD143" i="2"/>
  <c r="AE140" i="2"/>
  <c r="AE137" i="2"/>
  <c r="AE135" i="2" s="1"/>
  <c r="AF127" i="2"/>
  <c r="AE124" i="2"/>
  <c r="AD205" i="2"/>
  <c r="AE202" i="2"/>
  <c r="AE199" i="2"/>
  <c r="AE197" i="2" s="1"/>
  <c r="AE206" i="2"/>
  <c r="AE188" i="2"/>
  <c r="AE185" i="2"/>
  <c r="AE183" i="2" s="1"/>
  <c r="AD142" i="2"/>
  <c r="AD36" i="2" s="1"/>
  <c r="AD37" i="2" s="1"/>
  <c r="AF196" i="2"/>
  <c r="AE193" i="2"/>
  <c r="AD198" i="2"/>
  <c r="AD184" i="2"/>
  <c r="AF134" i="2"/>
  <c r="AE131" i="2"/>
  <c r="AD166" i="2" l="1"/>
  <c r="AD156" i="2"/>
  <c r="AF141" i="2"/>
  <c r="AF144" i="2" s="1"/>
  <c r="AE138" i="2"/>
  <c r="AE136" i="2" s="1"/>
  <c r="AE129" i="2"/>
  <c r="AF195" i="2"/>
  <c r="AF192" i="2"/>
  <c r="AF190" i="2" s="1"/>
  <c r="AF133" i="2"/>
  <c r="AF130" i="2"/>
  <c r="AF128" i="2" s="1"/>
  <c r="AD204" i="2"/>
  <c r="AD40" i="2" s="1"/>
  <c r="AD41" i="2" s="1"/>
  <c r="AE191" i="2"/>
  <c r="AF189" i="2"/>
  <c r="AE186" i="2"/>
  <c r="AE184" i="2" s="1"/>
  <c r="AE122" i="2"/>
  <c r="AD165" i="2"/>
  <c r="AD155" i="2"/>
  <c r="AF203" i="2"/>
  <c r="AE200" i="2"/>
  <c r="AF126" i="2"/>
  <c r="AF123" i="2"/>
  <c r="AF121" i="2" s="1"/>
  <c r="AE182" i="2" l="1"/>
  <c r="AE143" i="2"/>
  <c r="AD228" i="2"/>
  <c r="AD218" i="2"/>
  <c r="AF137" i="2"/>
  <c r="AF135" i="2" s="1"/>
  <c r="AF140" i="2"/>
  <c r="AE120" i="2"/>
  <c r="AG127" i="2"/>
  <c r="AF124" i="2"/>
  <c r="AF202" i="2"/>
  <c r="AF199" i="2"/>
  <c r="AF197" i="2" s="1"/>
  <c r="AE142" i="2"/>
  <c r="AE36" i="2" s="1"/>
  <c r="AE37" i="2" s="1"/>
  <c r="AE205" i="2"/>
  <c r="AD227" i="2"/>
  <c r="AD217" i="2"/>
  <c r="AE198" i="2"/>
  <c r="AE204" i="2" s="1"/>
  <c r="AE40" i="2" s="1"/>
  <c r="AE41" i="2" s="1"/>
  <c r="AF206" i="2"/>
  <c r="AF188" i="2"/>
  <c r="AF185" i="2"/>
  <c r="AF183" i="2" s="1"/>
  <c r="AG134" i="2"/>
  <c r="AF131" i="2"/>
  <c r="AG196" i="2"/>
  <c r="AF193" i="2"/>
  <c r="AE228" i="2" l="1"/>
  <c r="AE218" i="2"/>
  <c r="AE166" i="2"/>
  <c r="AE156" i="2"/>
  <c r="AG141" i="2"/>
  <c r="AG144" i="2" s="1"/>
  <c r="AF138" i="2"/>
  <c r="AF136" i="2" s="1"/>
  <c r="AE227" i="2"/>
  <c r="AE217" i="2"/>
  <c r="AG189" i="2"/>
  <c r="AF186" i="2"/>
  <c r="AG195" i="2"/>
  <c r="AG192" i="2"/>
  <c r="AG190" i="2" s="1"/>
  <c r="AF129" i="2"/>
  <c r="AE165" i="2"/>
  <c r="AE155" i="2"/>
  <c r="AG126" i="2"/>
  <c r="AG123" i="2"/>
  <c r="AG121" i="2" s="1"/>
  <c r="AF191" i="2"/>
  <c r="AG133" i="2"/>
  <c r="AG130" i="2"/>
  <c r="AG128" i="2" s="1"/>
  <c r="AG203" i="2"/>
  <c r="AF200" i="2"/>
  <c r="AF182" i="2" s="1"/>
  <c r="AF122" i="2"/>
  <c r="AF142" i="2" l="1"/>
  <c r="AF36" i="2" s="1"/>
  <c r="AF37" i="2" s="1"/>
  <c r="AF120" i="2"/>
  <c r="AF143" i="2"/>
  <c r="AG137" i="2"/>
  <c r="AG135" i="2" s="1"/>
  <c r="AG140" i="2"/>
  <c r="AF198" i="2"/>
  <c r="AG124" i="2"/>
  <c r="AG122" i="2" s="1"/>
  <c r="AG202" i="2"/>
  <c r="AG199" i="2"/>
  <c r="AG197" i="2" s="1"/>
  <c r="AG131" i="2"/>
  <c r="AG193" i="2"/>
  <c r="AG191" i="2" s="1"/>
  <c r="AF205" i="2"/>
  <c r="AF184" i="2"/>
  <c r="AG206" i="2"/>
  <c r="AG188" i="2"/>
  <c r="AG185" i="2"/>
  <c r="AG183" i="2" s="1"/>
  <c r="AF165" i="2" l="1"/>
  <c r="AF166" i="2"/>
  <c r="AF156" i="2"/>
  <c r="AF204" i="2"/>
  <c r="AF40" i="2" s="1"/>
  <c r="AF41" i="2" s="1"/>
  <c r="AF155" i="2"/>
  <c r="AG129" i="2"/>
  <c r="AG138" i="2"/>
  <c r="AG120" i="2" s="1"/>
  <c r="AG186" i="2"/>
  <c r="AG184" i="2" s="1"/>
  <c r="AG200" i="2"/>
  <c r="AF227" i="2" l="1"/>
  <c r="AF228" i="2"/>
  <c r="AF218" i="2"/>
  <c r="AG143" i="2"/>
  <c r="AF217" i="2"/>
  <c r="AG182" i="2"/>
  <c r="AG198" i="2"/>
  <c r="AG204" i="2" s="1"/>
  <c r="AG40" i="2" s="1"/>
  <c r="AG41" i="2" s="1"/>
  <c r="AG136" i="2"/>
  <c r="AG142" i="2" s="1"/>
  <c r="AG36" i="2" s="1"/>
  <c r="AG37" i="2" s="1"/>
  <c r="AG205" i="2"/>
  <c r="AG228" i="2" l="1"/>
  <c r="C228" i="2" s="1"/>
  <c r="E241" i="1" s="1"/>
  <c r="E242" i="1" s="1"/>
  <c r="D242" i="1" s="1"/>
  <c r="AG218" i="2"/>
  <c r="C218" i="2" s="1"/>
  <c r="C223" i="2" s="1"/>
  <c r="AG155" i="2"/>
  <c r="AG166" i="2"/>
  <c r="C166" i="2" s="1"/>
  <c r="E190" i="1" s="1"/>
  <c r="E191" i="1" s="1"/>
  <c r="AG156" i="2"/>
  <c r="C156" i="2" s="1"/>
  <c r="C161" i="2" s="1"/>
  <c r="AG165" i="2"/>
  <c r="AG227" i="2"/>
  <c r="AG217" i="2"/>
  <c r="E270" i="1" l="1"/>
  <c r="D191" i="1"/>
  <c r="E271" i="1"/>
  <c r="E272" i="1" l="1"/>
</calcChain>
</file>

<file path=xl/comments1.xml><?xml version="1.0" encoding="utf-8"?>
<comments xmlns="http://schemas.openxmlformats.org/spreadsheetml/2006/main">
  <authors>
    <author>Autor</author>
  </authors>
  <commentList>
    <comment ref="E36" authorId="0" shapeId="0">
      <text>
        <r>
          <rPr>
            <b/>
            <sz val="22"/>
            <color indexed="81"/>
            <rFont val="Tahoma"/>
            <family val="2"/>
          </rPr>
          <t>Der Betrag muss außerdem kleiner als die ortsübliche Vergleichsmiete sein.</t>
        </r>
      </text>
    </comment>
    <comment ref="D39" authorId="0" shapeId="0">
      <text>
        <r>
          <rPr>
            <b/>
            <sz val="22"/>
            <color indexed="81"/>
            <rFont val="Tahoma"/>
            <family val="2"/>
          </rPr>
          <t xml:space="preserve">
Höchstens 50 € je Wohnung monatlich, in diesem Fall sind die Kosten für die Stellung einer Kücheneinrichtung nachzuweisen. </t>
        </r>
      </text>
    </comment>
    <comment ref="E46" authorId="0" shapeId="0">
      <text>
        <r>
          <rPr>
            <b/>
            <sz val="22"/>
            <color indexed="81"/>
            <rFont val="Arial"/>
            <family val="2"/>
          </rPr>
          <t>Höhere Kosten können auf Nachweis angesetzt werden.</t>
        </r>
      </text>
    </comment>
    <comment ref="E49" authorId="0" shapeId="0">
      <text>
        <r>
          <rPr>
            <b/>
            <sz val="22"/>
            <color indexed="81"/>
            <rFont val="Arial"/>
            <family val="2"/>
          </rPr>
          <t>Höhere Kosten können auf Nachweis angesetzt werden.</t>
        </r>
      </text>
    </comment>
    <comment ref="B59" authorId="0" shapeId="0">
      <text>
        <r>
          <rPr>
            <b/>
            <sz val="22"/>
            <color indexed="81"/>
            <rFont val="Tahoma"/>
            <family val="2"/>
          </rPr>
          <t>Mietausfall bei bewohnter Einheit</t>
        </r>
      </text>
    </comment>
    <comment ref="B61" authorId="0" shapeId="0">
      <text>
        <r>
          <rPr>
            <b/>
            <sz val="22"/>
            <color indexed="81"/>
            <rFont val="Tahoma"/>
            <family val="2"/>
          </rPr>
          <t>Risiko, dass eine Einheit nicht vermietet werden kann</t>
        </r>
      </text>
    </comment>
    <comment ref="E86" authorId="0" shapeId="0">
      <text>
        <r>
          <rPr>
            <b/>
            <sz val="22"/>
            <color indexed="81"/>
            <rFont val="Tahoma"/>
            <family val="2"/>
          </rPr>
          <t xml:space="preserve">Gemäß Internetseite der L-Bank. 
</t>
        </r>
      </text>
    </comment>
    <comment ref="E100" authorId="0" shapeId="0">
      <text>
        <r>
          <rPr>
            <b/>
            <sz val="22"/>
            <color indexed="81"/>
            <rFont val="Tahoma"/>
            <family val="2"/>
          </rPr>
          <t xml:space="preserve">Gemäß Internetseite der L-Bank. 
</t>
        </r>
      </text>
    </comment>
    <comment ref="E114" authorId="0" shapeId="0">
      <text>
        <r>
          <rPr>
            <b/>
            <sz val="22"/>
            <color indexed="81"/>
            <rFont val="Tahoma"/>
            <family val="2"/>
          </rPr>
          <t xml:space="preserve">Gemäß Internetseite der L-Bank. 
Diese Eingabe ist für weitere Berechnungen erforderlich. </t>
        </r>
      </text>
    </comment>
    <comment ref="E128" authorId="0" shapeId="0">
      <text>
        <r>
          <rPr>
            <b/>
            <sz val="22"/>
            <color indexed="81"/>
            <rFont val="Tahoma"/>
            <family val="2"/>
          </rPr>
          <t xml:space="preserve">Gemäß Internetseite der L-Bank. 
Diese Eingabe ist für weitere Berechnungen erforderlich. </t>
        </r>
      </text>
    </comment>
    <comment ref="F142" authorId="0" shapeId="0">
      <text>
        <r>
          <rPr>
            <b/>
            <sz val="22"/>
            <color indexed="81"/>
            <rFont val="Arial"/>
            <family val="2"/>
          </rPr>
          <t>Dieses Eingabefenster lässt sich bei Bedarf aufklappen.</t>
        </r>
      </text>
    </comment>
    <comment ref="E174" authorId="0" shapeId="0">
      <text>
        <r>
          <rPr>
            <b/>
            <sz val="22"/>
            <color indexed="81"/>
            <rFont val="Arial"/>
            <family val="2"/>
          </rPr>
          <t>Dieses Eingabefenster lässt sich bei Bedarf aufklappen.</t>
        </r>
      </text>
    </comment>
    <comment ref="F193" authorId="0" shapeId="0">
      <text>
        <r>
          <rPr>
            <b/>
            <sz val="22"/>
            <color indexed="81"/>
            <rFont val="Arial"/>
            <family val="2"/>
          </rPr>
          <t>Dieses Eingabefenster lässt sich bei Bedarf aufklappen.</t>
        </r>
      </text>
    </comment>
    <comment ref="E225" authorId="0" shapeId="0">
      <text>
        <r>
          <rPr>
            <b/>
            <sz val="22"/>
            <color indexed="81"/>
            <rFont val="Arial"/>
            <family val="2"/>
          </rPr>
          <t>Dieses Eingabefenster lässt sich bei Bedarf aufklappen.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84" authorId="0" shapeId="0">
      <text>
        <r>
          <rPr>
            <b/>
            <sz val="9"/>
            <color indexed="81"/>
            <rFont val="Tahoma"/>
            <family val="2"/>
          </rPr>
          <t xml:space="preserve">Gemäß Internetseite der L-Bank. </t>
        </r>
      </text>
    </comment>
    <comment ref="D90" authorId="0" shapeId="0">
      <text>
        <r>
          <rPr>
            <b/>
            <sz val="9"/>
            <color indexed="81"/>
            <rFont val="Tahoma"/>
            <family val="2"/>
          </rPr>
          <t xml:space="preserve">Gemäß Internetseite der L-Bank. </t>
        </r>
      </text>
    </comment>
    <comment ref="D96" authorId="0" shapeId="0">
      <text>
        <r>
          <rPr>
            <b/>
            <sz val="9"/>
            <color indexed="81"/>
            <rFont val="Tahoma"/>
            <family val="2"/>
          </rPr>
          <t xml:space="preserve">Gemäß Internetseite der L-Bank. 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</rPr>
          <t xml:space="preserve">Gemäß Internetseite der L-Bank. </t>
        </r>
      </text>
    </comment>
    <comment ref="B111" authorId="0" shapeId="0">
      <text>
        <r>
          <rPr>
            <sz val="9"/>
            <color indexed="81"/>
            <rFont val="Tahoma"/>
            <family val="2"/>
          </rPr>
          <t>Annahme von 40 Jahren analog zur Vorgehensweise bei Neubau und Modernisierung.</t>
        </r>
      </text>
    </comment>
    <comment ref="B112" authorId="0" shapeId="0">
      <text>
        <r>
          <rPr>
            <sz val="9"/>
            <color indexed="81"/>
            <rFont val="Tahoma"/>
            <family val="2"/>
          </rPr>
          <t xml:space="preserve">Hier wird vereinfachend der 25-jährige Swap-Satz herangezogen, da die Verfügbarkeit des 40-jährigen Swap-Satzes zum Zeitpunkt der Herstellung der Sonderausstattung nicht immer gegeben ist. </t>
        </r>
      </text>
    </comment>
    <comment ref="B173" authorId="0" shapeId="0">
      <text>
        <r>
          <rPr>
            <sz val="9"/>
            <color indexed="81"/>
            <rFont val="Tahoma"/>
            <family val="2"/>
          </rPr>
          <t>Annahme von 40 Jahren analog zur Vorgehensweise bei Neubau und Modernisierung.</t>
        </r>
      </text>
    </comment>
    <comment ref="B174" authorId="0" shapeId="0">
      <text>
        <r>
          <rPr>
            <sz val="9"/>
            <color indexed="81"/>
            <rFont val="Tahoma"/>
            <family val="2"/>
          </rPr>
          <t xml:space="preserve">Hier wird vereinfachend der 25-jährige Swap-Satz herangezogen, da die Verfügbarkeit des 40-jährigen Swap-Satzes zum Zeitpunkt der Herstellung der Sonderausstattung nicht immer gegeben ist. </t>
        </r>
      </text>
    </comment>
  </commentList>
</comments>
</file>

<file path=xl/sharedStrings.xml><?xml version="1.0" encoding="utf-8"?>
<sst xmlns="http://schemas.openxmlformats.org/spreadsheetml/2006/main" count="604" uniqueCount="184">
  <si>
    <t>Adresse des Investitionsobjektes:</t>
  </si>
  <si>
    <t>Baujahr:</t>
  </si>
  <si>
    <t>Jahr der Fertigstellung der Zusatzausstattung (Barrierefreiheit):</t>
  </si>
  <si>
    <t>Anzahl Wohnungen:</t>
  </si>
  <si>
    <t>ortsübliche Vergleichsmiete nettokalt pro m² monatlich:</t>
  </si>
  <si>
    <t>prognostizierte relative Steigerung pro Jahr:</t>
  </si>
  <si>
    <t>kompensationsfähige Nachteile für den Vermieter aufgrund der Miet- und Belegungsbindung im Mietwohnungsbestand</t>
  </si>
  <si>
    <t>Kosten für zusätzliches Konfliktmanagement jährlich</t>
  </si>
  <si>
    <t>zusätzliches Mietausfallwagnis (in % der Sollmiete):</t>
  </si>
  <si>
    <t>bei 15 Jahren Miet- und Belegungsbindung bis zu</t>
  </si>
  <si>
    <t>bei 25 Jahren Miet- und Belegungsbindung bis zu</t>
  </si>
  <si>
    <t>zzgl. 100 Basispunkte</t>
  </si>
  <si>
    <t>Referenzzinssatz</t>
  </si>
  <si>
    <t>bei 15-jähriger Bindung Kompensation erreicht bei</t>
  </si>
  <si>
    <t>höchstmögliche Basisförderung</t>
  </si>
  <si>
    <t>bei 25-jähriger Bindung Kompensation erreicht bei</t>
  </si>
  <si>
    <t>Eigenkapitalanteil:</t>
  </si>
  <si>
    <t>Fremdkapitalanteil:</t>
  </si>
  <si>
    <t>Zuschuss dafür in Form einer Einmalzahlung:</t>
  </si>
  <si>
    <t>Kontrollsumme (Verprobung Kapitaleinsatz entspricht Investitionskosten):</t>
  </si>
  <si>
    <t>Nominalbetrag der Darlehenssumme</t>
  </si>
  <si>
    <t>Restvaluta der Darlehenssumme</t>
  </si>
  <si>
    <t>anfängliche Tilgung</t>
  </si>
  <si>
    <t>derzeitiger Zinssatz</t>
  </si>
  <si>
    <t>verbleibende Zinsbindungsdauer</t>
  </si>
  <si>
    <t>Zinssatz Anschlussfinanzierung</t>
  </si>
  <si>
    <t>höchstmögliche Förderung</t>
  </si>
  <si>
    <t>Kosten für Sonderausstattung - Barrierefreiheit</t>
  </si>
  <si>
    <t>zusätzliche Kosten für Barrierefreiheit:</t>
  </si>
  <si>
    <t>bestehendes Darlehen I für Barrierefreiheit</t>
  </si>
  <si>
    <t>bestehendes Darlehen II für Barrierefreiheit</t>
  </si>
  <si>
    <t>bestehendes Darlehen III für Barrierefreiheit</t>
  </si>
  <si>
    <t>Zusatzförderung für  Barrierefreiheit</t>
  </si>
  <si>
    <t>Zusammenfassung</t>
  </si>
  <si>
    <t>bei 15-jähriger Bindung</t>
  </si>
  <si>
    <t>insgesamt</t>
  </si>
  <si>
    <t>bei 25-jähriger Bindung</t>
  </si>
  <si>
    <t>Anzahl WE</t>
  </si>
  <si>
    <t>Wohnfläche</t>
  </si>
  <si>
    <t>Zeit</t>
  </si>
  <si>
    <t>Jahr</t>
  </si>
  <si>
    <t>A) Nachteile, die durch die Basisförderung ausgeglichen werden sollen</t>
  </si>
  <si>
    <t>€/m²</t>
  </si>
  <si>
    <t>ortsübliche Vergleichsmiete nettokalt monatlich:</t>
  </si>
  <si>
    <t>Mindermiete monatlich</t>
  </si>
  <si>
    <t>zusätzliches Schadensrisiko monatlich</t>
  </si>
  <si>
    <t>€/Einheit</t>
  </si>
  <si>
    <t>€</t>
  </si>
  <si>
    <t>Mindermiete jährlich</t>
  </si>
  <si>
    <t>Kosten für die Betreuung jährlich</t>
  </si>
  <si>
    <t>zusätzliches Mietausfallwagnis jährlich</t>
  </si>
  <si>
    <t>Mindermiete und kompensationsfähige Zusatzkosten jährlich</t>
  </si>
  <si>
    <t>B) Kosten für Sonderausstattung während der Dauer der Miet- und Belegungsbindung</t>
  </si>
  <si>
    <t>Annuität für Sonderausstattung KfW-Standard 70, 55 oder 40 - EK-Anteil</t>
  </si>
  <si>
    <t>Annuität für Sonderausstattung KfW-Standard 70, 55 oder 40 - FK-Anteil</t>
  </si>
  <si>
    <t>Annuität für Sonderausstattung KfW-Standard 70, 55 oder 40 - insgesamt</t>
  </si>
  <si>
    <t>Annuität für Sonderausstattung Barrierefreiheit - EK-Anteil</t>
  </si>
  <si>
    <t>Annuität für Sonderausstattung Barrierefreiheit - FK-Anteil</t>
  </si>
  <si>
    <t>Annuität für Sonderausstattung Barrierefreiheit - insgesamt</t>
  </si>
  <si>
    <t>Mindermiete und Kosten für besondere Anforderungen, die sich aus der Bindung ergeben, vermindern den Überschuss aus der Immobilie um die hier angegebenen Beträge.</t>
  </si>
  <si>
    <t>Summe</t>
  </si>
  <si>
    <t>Einzelwerte je Jahr</t>
  </si>
  <si>
    <t>Endwerte</t>
  </si>
  <si>
    <t>Bindung über 15 Jahre</t>
  </si>
  <si>
    <t>Bindung über 25 Jahre</t>
  </si>
  <si>
    <t>Das entspricht einem Barwert in folgender Höhe:</t>
  </si>
  <si>
    <t>Kontrolle</t>
  </si>
  <si>
    <t>Bei einer Basisförderung in Höhe der jeweiligen Summe der Barwerte werden die Nachteile aus der Miet- und Belegungsbindung kompensiert. Eine höhere Basisföderung führt zu einer Überkompensation.</t>
  </si>
  <si>
    <t>Referenzzinssatz für Bindung über 15 Jahre</t>
  </si>
  <si>
    <t>Referenzzinssatz für Bindung über 25 Jahre</t>
  </si>
  <si>
    <t>jährliche Finanzierungskosten für KfW-Standard 70, 55 oder 40 - Eigenkapitalanteil</t>
  </si>
  <si>
    <t>eingesetztes Eigenkapital</t>
  </si>
  <si>
    <t>Gesamtnutzungsdauer der Zusatzausstattung in Jahren</t>
  </si>
  <si>
    <t>Barwertfaktor über unendlich</t>
  </si>
  <si>
    <t>Abzinsungsfaktor über Gesamtnutzungsdauer</t>
  </si>
  <si>
    <t>Rentenbarwertfaktor über Gesamtnutzungsdauer</t>
  </si>
  <si>
    <t>Annuitätenfaktor über Gesamtnutzungsdauer</t>
  </si>
  <si>
    <t>Annuität für Eigenkapital</t>
  </si>
  <si>
    <t>jährliche Finanzierungskosten für KfW-Standard 70, 55 oder 40 - Fremdkapitalanteil</t>
  </si>
  <si>
    <t>Darlehensrestschuld gesamt</t>
  </si>
  <si>
    <t>Darlehen I für Zusatzausstattung Stand 31.12.</t>
  </si>
  <si>
    <t>Annuität</t>
  </si>
  <si>
    <t>Tilgung</t>
  </si>
  <si>
    <t>Tilgung konkret</t>
  </si>
  <si>
    <t>Zinssatz</t>
  </si>
  <si>
    <t>Zinssatz konkret</t>
  </si>
  <si>
    <t>Zinsaufwand</t>
  </si>
  <si>
    <t>Darlehen II für Zusatzausstattung Stand 31.12.</t>
  </si>
  <si>
    <t>Darlehen III für Zusatzausstattung Stand 31.12.</t>
  </si>
  <si>
    <t>Annuität für Fremdkapital gesamt</t>
  </si>
  <si>
    <t>Tilgung gesamt</t>
  </si>
  <si>
    <t>Finanzierungszinsaufwand gesamt</t>
  </si>
  <si>
    <t>Die Annuität für KfW-Standard 70, 55 oder 40 vermindert den Überschuss aus der Immobilie um die hier angegebenen Beträge.</t>
  </si>
  <si>
    <t>Bei einer Zusatzförderung für KfW-Standard 70, 55 oder 40 in Höhe der jeweiligen Summe der Barwerte werden die Kosten für KfW-Standard 70, 55 oder 40 kompensiert. Eine höhere Basisförderung führt zu einer Überkompensation.</t>
  </si>
  <si>
    <t>jährliche Finanzierungskosten für Barrierefreiheit - Eigenkapitalanteil</t>
  </si>
  <si>
    <t>jährliche Kosten für Barrierefreiheit - Fremdkapitalanteil</t>
  </si>
  <si>
    <t>Die Annuität für Barrierefreiheit vermindert den Überschuss aus der Immobilie um die hier angegebenen Beträge</t>
  </si>
  <si>
    <t>Bei einer Zusatzförderung für Barrierefreiheit in Höhe der jeweiligen Summe der Barwerte werden die Kosten für Barrierefreiheit kompensiert. Eine höhere Basisförderung führt zu einer Überkompensation.</t>
  </si>
  <si>
    <t>Beginn der Miet- und Belegungsbindung (Monat/Jahr)</t>
  </si>
  <si>
    <t>tatsächliche Wohnfläche:</t>
  </si>
  <si>
    <t>förderfähige Wohnfläche:</t>
  </si>
  <si>
    <t>davon barrierefrei nutzbarer Wohnraum:</t>
  </si>
  <si>
    <t>Zuschlag auf Kaltmiete bei Stellung der Kücheneinrichtung monatlich</t>
  </si>
  <si>
    <t>zusätzliches Nichtvermietbarkeitsrisiko</t>
  </si>
  <si>
    <t>Anteil an Vergleichsmiete</t>
  </si>
  <si>
    <t>zusätzliches Nichtvermietbarkeitsrisiko jährlich</t>
  </si>
  <si>
    <t>Kosten für Stellung einer Kücheneinrichtung</t>
  </si>
  <si>
    <t>Kosten für Möbel ohne technische Funktion (z.B. Küchenzeile)</t>
  </si>
  <si>
    <t>Kosten für Küchengeräte (z. B. Kühlschrank, Herd, Gefrierschrank, Spülmaschine)</t>
  </si>
  <si>
    <t>Gesamtnutzungsdauer für Möbel ohne technische Funktion</t>
  </si>
  <si>
    <t>Gesamtnutzungsdauer der Küchengeräte</t>
  </si>
  <si>
    <t>jährliche Kostensteigerung</t>
  </si>
  <si>
    <t>Annuität für Küchenausstattung</t>
  </si>
  <si>
    <t>KfW-Standard 70, 55 oder 40</t>
  </si>
  <si>
    <t>Barrierefreiheit</t>
  </si>
  <si>
    <t xml:space="preserve">Nur bei Belegungsbindungen für Haushalte mit besonderen Schwierigkeiten bei der Wohnraumversorgung: </t>
  </si>
  <si>
    <t>Kosten für personelle Maßnahmen zur Stabilisierung und</t>
  </si>
  <si>
    <t>Kosten für (bauliche) Maßnahmen zur Gestaltung des Wohnumfeldes jährlich</t>
  </si>
  <si>
    <t xml:space="preserve">
Aufrechterhaltung von Quartierstrukturen jährlich - z. B. Quartiermanager</t>
  </si>
  <si>
    <t>Angaben für ergänzende Förderung</t>
  </si>
  <si>
    <t>höchstmögliche ergänzende Förderung</t>
  </si>
  <si>
    <t>Basisförderung - bei 15-jähriger Bindung Kompensation erreicht bei</t>
  </si>
  <si>
    <t>Basisförderung - bei 25-jähriger Bindung Kompensation erreicht bei</t>
  </si>
  <si>
    <t>höchstmögliche Zusatzförderung für Barrierefreiheit</t>
  </si>
  <si>
    <t>zusätzliche Sach- und Personalkosten</t>
  </si>
  <si>
    <t>zugunsten der wohnberechtigten Haushalte jährlich - z. B. Beratung, Konfliktmanagement</t>
  </si>
  <si>
    <t>Sozialmiete nettokalt pro m² monatlich:</t>
  </si>
  <si>
    <t>Sozialmiete nettokalt monatlich:</t>
  </si>
  <si>
    <t>derzeit höchstmögliche ergänzende Förderung</t>
  </si>
  <si>
    <t>C) Berechnung der Basisförderung, bei der die Nachteile aus der Miet- und Belegungsbindung aus A) kompensiert werden</t>
  </si>
  <si>
    <t>D) Berechnung der Zusatzförderung, bei der die während der Dauer der Miet- und Belegungsbindung anfallenden Kosten für Sonderausstattung aus B) kompensiert werden</t>
  </si>
  <si>
    <t>Basisförderung und ergänzende Förderung als Ausgleich für diese Nachteile</t>
  </si>
  <si>
    <t>Bei Inanspruchnahme sonstiger staatlicher, insbesondere kommunaler geldwerter Vorteile:</t>
  </si>
  <si>
    <t>Wert aller dieser Vorteile</t>
  </si>
  <si>
    <t xml:space="preserve">Basisförderung - 
</t>
  </si>
  <si>
    <t>bei 15-jähriger Bindung Kompensation unter Berücksichtigung sonstiger staatlicher Förderung erreicht bei</t>
  </si>
  <si>
    <t>bei 25-jähriger Bindung Kompensation unter Berücksichtigung sonstiger staatlicher Förderung erreicht bei</t>
  </si>
  <si>
    <t xml:space="preserve">(Nur die blau markierten Felder sind auszufüllen) </t>
  </si>
  <si>
    <t>Zuschussnehmer:</t>
  </si>
  <si>
    <t>Datum:</t>
  </si>
  <si>
    <t>zusätzliche Sach- und Personalkosten, Instandhaltungs- und Schadensbeseitigungskosten sowie zusätzlicher Mietausfall jährlich</t>
  </si>
  <si>
    <t>Wir bestätigen die Richtigkeit und Vollständigkeit der vorstehend gemachten Angaben. Es ist uns bekannt, dass die vorstehenden Angaben subventionserhebliche Tatsachen im Sinne von § 264 Strafgesetzbuch (Subventionsbetrug) sind.</t>
  </si>
  <si>
    <t>Ort, Datum</t>
  </si>
  <si>
    <t>Unterschrift, Firmenstempel</t>
  </si>
  <si>
    <t>zusätzliche Sach- und Personalkosten, Instandhaltungs- und Schadenbeseitigungskosten sowie zusätzlicher Mietausfall jährlich</t>
  </si>
  <si>
    <t xml:space="preserve"> </t>
  </si>
  <si>
    <t>bei 10 Jahren Miet- und Belegungsbindung bis zu</t>
  </si>
  <si>
    <t>bei 30 Jahren Miet- und Belegungsbindung bis zu</t>
  </si>
  <si>
    <t>Basisförderung - bei 10-jähriger Bindung Kompensation erreicht bei</t>
  </si>
  <si>
    <t>bei 10-jähriger Bindung Kompensation unter Berücksichtigung sonstiger staatlicher Förderung erreicht bei</t>
  </si>
  <si>
    <t>Basisförderung - bei 30-jähriger Bindung Kompensation erreicht bei</t>
  </si>
  <si>
    <t>bei 30-jähriger Bindung Kompensation unter Berücksichtigung sonstiger staatlicher Förderung erreicht bei</t>
  </si>
  <si>
    <t>bei 10-jähriger Bindung Kompensation erreicht bei</t>
  </si>
  <si>
    <t>bei 30-jähriger Bindung Kompensation erreicht bei</t>
  </si>
  <si>
    <t>bei 10-jähriger Bindung</t>
  </si>
  <si>
    <t>bei 30-jähriger Bindung</t>
  </si>
  <si>
    <t>Referenzzinssatz für Bindung über 10 Jahre</t>
  </si>
  <si>
    <t>Referenzzinssatz für Bindung über 30 Jahre</t>
  </si>
  <si>
    <t>Bindung über 10 Jahre</t>
  </si>
  <si>
    <t>Bindung über 30 Jahre</t>
  </si>
  <si>
    <t>Verhältnis von preisgebundener Miete zu ortsüblicher Vergleichsmiete</t>
  </si>
  <si>
    <t>höchstmögliche Zusatzförderung für KFW-Energiehaus-Standard 55 oder 40</t>
  </si>
  <si>
    <t>Zusatzförderung für KfW-Effizienzhaus-Standard 55 oder 40</t>
  </si>
  <si>
    <t>Kosten für Sonderausstattung - KfW-Effizienzhaus-Standard 55 oder 40</t>
  </si>
  <si>
    <t>zusätzliche Kosten für Erreichung des Standards KFW-Effizienzhaus 55 oder 40:</t>
  </si>
  <si>
    <t>bestehendes Darlehen I für KFW-Effizienzhaus 55 oder 40</t>
  </si>
  <si>
    <t>bestehendes Darlehen II für KFW-Effizienzhaus 55 oder 40</t>
  </si>
  <si>
    <t>bestehendes Darlehen III für KFW-Effizienzhaus 55 oder 40</t>
  </si>
  <si>
    <t>prozentualer Abschlag gewählt werden. Die Sozialmiete beträgt:</t>
  </si>
  <si>
    <t>Jahr der Fertigstellung der Zusatzausstattung (KFW-Effizienzhaus 55 oder 40):</t>
  </si>
  <si>
    <t>bei sozialer Mietwohnraumförderung</t>
  </si>
  <si>
    <t>soziale Mietwohnraumförderung</t>
  </si>
  <si>
    <t xml:space="preserve">Vergleichszinssatz 10 Jahre </t>
  </si>
  <si>
    <t xml:space="preserve">Vergleichszinssatz 15 Jahre </t>
  </si>
  <si>
    <t xml:space="preserve">Vergleichszinssatz 25 Jahre </t>
  </si>
  <si>
    <t xml:space="preserve">Vergleichszinssatz 30 Jahre </t>
  </si>
  <si>
    <t>Vergleichszinssatz über 40 Jahre zzgl. 1%</t>
  </si>
  <si>
    <t>Die Verzinsung dieser Beträge mit dem maßgeblichen Vergleichszinssatz ergibt Endwerte in folgender Höhe:</t>
  </si>
  <si>
    <t>Die Verzinsung dieser Beträge mit dem maßgeblichen Vergleichszinssatz ergibt  Endwerte in folgender Höhe:</t>
  </si>
  <si>
    <t>Eingabeblatt gemäß der VwV zum Förderprogramm Wohnungsbau BW 2020/2021</t>
  </si>
  <si>
    <t>Nur wenn der Mietabschlag von 33% nicht eingehalten wird. Gemäß VwV-Wohnungsbau BW 2020/2021 Abschnitt B Nummer 3.4 kann ein alternativer</t>
  </si>
  <si>
    <t>ergänzende Förderung - 40% der bislang angefallenen Kosten (Höchstgrenze Programm Wohnungsbau BW 2020/2021)</t>
  </si>
  <si>
    <t>Kalkulationsschema für die Begründung von Miet- und Belegungsbindungen an bezugsfertigem Mietwohnraum an Mitarbeiter</t>
  </si>
  <si>
    <t>Mehrkosten (Sach- und Personalkosten ) für die Betreuung der Mieter jährlich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</si>
</sst>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#,##0.00&quot; m²&quot;"/>
    <numFmt numFmtId="165" formatCode="#,##0&quot; € &quot;"/>
    <numFmt numFmtId="166" formatCode="#,##0.00&quot; €/m² &quot;"/>
    <numFmt numFmtId="167" formatCode="0.0%"/>
    <numFmt numFmtId="168" formatCode="#,##0\ &quot;€&quot;"/>
    <numFmt numFmtId="169" formatCode="#,##0.00&quot; €/Einheit &quot;"/>
    <numFmt numFmtId="170" formatCode="#,##0&quot; €/m² Wohnfläche &quot;"/>
    <numFmt numFmtId="171" formatCode="0.000%"/>
    <numFmt numFmtId="172" formatCode="#,##0&quot; €/Wohneinheit &quot;"/>
    <numFmt numFmtId="173" formatCode="#,##0&quot; Jahre&quot;"/>
    <numFmt numFmtId="174" formatCode="#,##0.00&quot; €/m² Wohnfläche &quot;"/>
    <numFmt numFmtId="175" formatCode="#,##0&quot; m²&quot;"/>
    <numFmt numFmtId="176" formatCode="#,##0&quot;€ &quot;"/>
    <numFmt numFmtId="177" formatCode="0.0%&quot; Steigerung&quot;"/>
    <numFmt numFmtId="178" formatCode="#,##0.000"/>
    <numFmt numFmtId="179" formatCode="_-* #,##0.00\ [$€-1]_-;\-* #,##0.00\ [$€-1]_-;_-* &quot;-&quot;??\ [$€-1]_-"/>
    <numFmt numFmtId="180" formatCode="_-* #,##0.00\ &quot;DM&quot;_-;\-* #,##0.00\ &quot;DM&quot;_-;_-* &quot;-&quot;??\ &quot;DM&quot;_-;_-@_-"/>
    <numFmt numFmtId="181" formatCode="#,##0.00&quot; € &quot;"/>
    <numFmt numFmtId="182" formatCode="#,##0.00\ &quot;€&quot;"/>
  </numFmts>
  <fonts count="41">
    <font>
      <sz val="10"/>
      <name val="Frutiger 45 Ligh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Frutiger 45 Light"/>
      <family val="2"/>
    </font>
    <font>
      <b/>
      <sz val="22"/>
      <name val="Frutiger 45 Light"/>
      <family val="2"/>
    </font>
    <font>
      <sz val="11"/>
      <name val="Frutiger 45 Light"/>
      <family val="2"/>
    </font>
    <font>
      <sz val="22"/>
      <name val="Arial"/>
      <family val="2"/>
    </font>
    <font>
      <b/>
      <sz val="22"/>
      <color indexed="10"/>
      <name val="Arial"/>
      <family val="2"/>
    </font>
    <font>
      <sz val="9"/>
      <color indexed="81"/>
      <name val="Tahoma"/>
      <family val="2"/>
    </font>
    <font>
      <b/>
      <sz val="22"/>
      <color indexed="81"/>
      <name val="Tahoma"/>
      <family val="2"/>
    </font>
    <font>
      <b/>
      <u/>
      <sz val="10"/>
      <name val="Frutiger 45 Light"/>
      <family val="2"/>
    </font>
    <font>
      <b/>
      <sz val="10"/>
      <name val="Frutiger 45 Light"/>
      <family val="2"/>
    </font>
    <font>
      <b/>
      <sz val="10"/>
      <color indexed="10"/>
      <name val="Frutiger 45 Light"/>
      <family val="2"/>
    </font>
    <font>
      <b/>
      <sz val="10"/>
      <color theme="0" tint="-0.34998626667073579"/>
      <name val="Frutiger 45 Light"/>
      <family val="2"/>
    </font>
    <font>
      <sz val="10"/>
      <color theme="0" tint="-0.34998626667073579"/>
      <name val="Frutiger 45 Light"/>
      <family val="2"/>
    </font>
    <font>
      <b/>
      <u/>
      <sz val="10"/>
      <color indexed="10"/>
      <name val="Frutiger 45 Light"/>
      <family val="2"/>
    </font>
    <font>
      <b/>
      <sz val="10"/>
      <color indexed="12"/>
      <name val="Frutiger 45 Light"/>
      <family val="2"/>
    </font>
    <font>
      <b/>
      <sz val="11"/>
      <name val="Frutiger 45 Light"/>
      <family val="2"/>
    </font>
    <font>
      <sz val="11"/>
      <color theme="1"/>
      <name val="Arial"/>
      <family val="2"/>
    </font>
    <font>
      <sz val="10"/>
      <name val="Arial"/>
      <family val="2"/>
    </font>
    <font>
      <sz val="30"/>
      <name val="Arial"/>
      <family val="2"/>
    </font>
    <font>
      <b/>
      <sz val="30"/>
      <name val="Arial"/>
      <family val="2"/>
    </font>
    <font>
      <b/>
      <sz val="30"/>
      <color indexed="10"/>
      <name val="Arial"/>
      <family val="2"/>
    </font>
    <font>
      <b/>
      <u/>
      <sz val="40"/>
      <name val="Arial"/>
      <family val="2"/>
    </font>
    <font>
      <sz val="40"/>
      <name val="Arial"/>
      <family val="2"/>
    </font>
    <font>
      <b/>
      <sz val="22"/>
      <name val="Arial"/>
      <family val="2"/>
    </font>
    <font>
      <b/>
      <u/>
      <sz val="22"/>
      <name val="Arial"/>
      <family val="2"/>
    </font>
    <font>
      <b/>
      <sz val="24"/>
      <name val="Arial"/>
      <family val="2"/>
    </font>
    <font>
      <b/>
      <sz val="22"/>
      <color theme="0"/>
      <name val="Arial"/>
      <family val="2"/>
    </font>
    <font>
      <sz val="22"/>
      <color theme="0"/>
      <name val="Arial"/>
      <family val="2"/>
    </font>
    <font>
      <sz val="22"/>
      <color theme="0" tint="-0.249977111117893"/>
      <name val="Arial"/>
      <family val="2"/>
    </font>
    <font>
      <b/>
      <sz val="22"/>
      <color theme="0" tint="-0.249977111117893"/>
      <name val="Arial"/>
      <family val="2"/>
    </font>
    <font>
      <b/>
      <sz val="22"/>
      <color indexed="12"/>
      <name val="Arial"/>
      <family val="2"/>
    </font>
    <font>
      <b/>
      <sz val="36"/>
      <name val="Arial"/>
      <family val="2"/>
    </font>
    <font>
      <b/>
      <sz val="22"/>
      <color indexed="81"/>
      <name val="Arial"/>
      <family val="2"/>
    </font>
    <font>
      <b/>
      <sz val="9"/>
      <color indexed="81"/>
      <name val="Tahoma"/>
      <family val="2"/>
    </font>
    <font>
      <b/>
      <sz val="22"/>
      <color theme="5" tint="-0.249977111117893"/>
      <name val="Arial"/>
      <family val="2"/>
    </font>
    <font>
      <sz val="10"/>
      <color rgb="FFCCFFFF"/>
      <name val="Frutiger 45 Light"/>
      <family val="2"/>
    </font>
    <font>
      <b/>
      <sz val="10"/>
      <name val="Frutiger 45 Light"/>
    </font>
    <font>
      <sz val="10"/>
      <color theme="0"/>
      <name val="Frutiger 45 Light"/>
      <family val="2"/>
    </font>
    <font>
      <sz val="10"/>
      <color rgb="FFCCFFCC"/>
      <name val="Frutiger 45 Light"/>
      <family val="2"/>
    </font>
  </fonts>
  <fills count="1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5" fillId="0" borderId="0"/>
    <xf numFmtId="179" fontId="3" fillId="0" borderId="0" applyFont="0" applyFill="0" applyBorder="0" applyAlignment="0" applyProtection="0"/>
    <xf numFmtId="0" fontId="18" fillId="0" borderId="0"/>
    <xf numFmtId="0" fontId="2" fillId="0" borderId="0"/>
    <xf numFmtId="180" fontId="19" fillId="0" borderId="0" applyFont="0" applyFill="0" applyBorder="0" applyAlignment="0" applyProtection="0"/>
    <xf numFmtId="0" fontId="1" fillId="0" borderId="0"/>
  </cellStyleXfs>
  <cellXfs count="394">
    <xf numFmtId="0" fontId="0" fillId="0" borderId="0" xfId="0"/>
    <xf numFmtId="0" fontId="25" fillId="3" borderId="7" xfId="0" applyFont="1" applyFill="1" applyBorder="1" applyProtection="1">
      <protection locked="0"/>
    </xf>
    <xf numFmtId="164" fontId="25" fillId="3" borderId="7" xfId="2" applyNumberFormat="1" applyFont="1" applyFill="1" applyBorder="1" applyProtection="1">
      <protection locked="0"/>
    </xf>
    <xf numFmtId="166" fontId="25" fillId="2" borderId="7" xfId="2" applyNumberFormat="1" applyFont="1" applyFill="1" applyBorder="1" applyProtection="1">
      <protection locked="0"/>
    </xf>
    <xf numFmtId="165" fontId="25" fillId="3" borderId="7" xfId="2" applyNumberFormat="1" applyFont="1" applyFill="1" applyBorder="1" applyProtection="1">
      <protection locked="0"/>
    </xf>
    <xf numFmtId="173" fontId="25" fillId="3" borderId="7" xfId="0" applyNumberFormat="1" applyFont="1" applyFill="1" applyBorder="1" applyProtection="1">
      <protection locked="0"/>
    </xf>
    <xf numFmtId="182" fontId="25" fillId="3" borderId="7" xfId="2" applyNumberFormat="1" applyFont="1" applyFill="1" applyBorder="1" applyProtection="1">
      <protection locked="0"/>
    </xf>
    <xf numFmtId="181" fontId="25" fillId="2" borderId="7" xfId="2" applyNumberFormat="1" applyFont="1" applyFill="1" applyBorder="1" applyProtection="1">
      <protection locked="0"/>
    </xf>
    <xf numFmtId="181" fontId="25" fillId="3" borderId="7" xfId="2" applyNumberFormat="1" applyFont="1" applyFill="1" applyBorder="1" applyProtection="1">
      <protection locked="0"/>
    </xf>
    <xf numFmtId="171" fontId="25" fillId="3" borderId="7" xfId="2" applyNumberFormat="1" applyFont="1" applyFill="1" applyBorder="1" applyProtection="1">
      <protection locked="0"/>
    </xf>
    <xf numFmtId="0" fontId="25" fillId="0" borderId="0" xfId="2" applyFont="1" applyFill="1" applyBorder="1" applyProtection="1">
      <protection hidden="1"/>
    </xf>
    <xf numFmtId="0" fontId="21" fillId="0" borderId="0" xfId="0" applyFont="1" applyBorder="1" applyProtection="1">
      <protection hidden="1"/>
    </xf>
    <xf numFmtId="0" fontId="20" fillId="0" borderId="0" xfId="2" applyFont="1" applyBorder="1" applyProtection="1">
      <protection hidden="1"/>
    </xf>
    <xf numFmtId="0" fontId="22" fillId="0" borderId="0" xfId="2" applyFont="1" applyFill="1" applyBorder="1" applyProtection="1">
      <protection hidden="1"/>
    </xf>
    <xf numFmtId="0" fontId="25" fillId="3" borderId="0" xfId="2" applyFont="1" applyFill="1" applyBorder="1" applyProtection="1">
      <protection hidden="1"/>
    </xf>
    <xf numFmtId="0" fontId="20" fillId="0" borderId="0" xfId="2" applyFont="1" applyFill="1" applyBorder="1" applyProtection="1">
      <protection hidden="1"/>
    </xf>
    <xf numFmtId="0" fontId="23" fillId="0" borderId="0" xfId="2" applyFont="1" applyFill="1" applyBorder="1" applyProtection="1">
      <protection hidden="1"/>
    </xf>
    <xf numFmtId="0" fontId="24" fillId="0" borderId="0" xfId="2" applyFont="1" applyFill="1" applyBorder="1" applyProtection="1">
      <protection hidden="1"/>
    </xf>
    <xf numFmtId="0" fontId="24" fillId="9" borderId="0" xfId="2" applyFont="1" applyFill="1" applyBorder="1" applyAlignment="1" applyProtection="1">
      <alignment horizontal="right"/>
      <protection hidden="1"/>
    </xf>
    <xf numFmtId="0" fontId="24" fillId="0" borderId="0" xfId="2" applyFont="1" applyFill="1" applyBorder="1" applyAlignment="1" applyProtection="1">
      <alignment horizontal="right"/>
      <protection hidden="1"/>
    </xf>
    <xf numFmtId="169" fontId="25" fillId="2" borderId="7" xfId="2" applyNumberFormat="1" applyFont="1" applyFill="1" applyBorder="1" applyProtection="1">
      <protection locked="0"/>
    </xf>
    <xf numFmtId="171" fontId="25" fillId="2" borderId="7" xfId="2" applyNumberFormat="1" applyFont="1" applyFill="1" applyBorder="1" applyProtection="1">
      <protection locked="0"/>
    </xf>
    <xf numFmtId="171" fontId="25" fillId="2" borderId="13" xfId="2" applyNumberFormat="1" applyFont="1" applyFill="1" applyBorder="1" applyProtection="1">
      <protection locked="0"/>
    </xf>
    <xf numFmtId="182" fontId="25" fillId="12" borderId="7" xfId="2" applyNumberFormat="1" applyFont="1" applyFill="1" applyBorder="1" applyProtection="1">
      <protection locked="0"/>
    </xf>
    <xf numFmtId="14" fontId="25" fillId="2" borderId="7" xfId="2" applyNumberFormat="1" applyFont="1" applyFill="1" applyBorder="1" applyAlignment="1" applyProtection="1">
      <alignment horizontal="left"/>
      <protection locked="0"/>
    </xf>
    <xf numFmtId="14" fontId="25" fillId="2" borderId="12" xfId="2" applyNumberFormat="1" applyFont="1" applyFill="1" applyBorder="1" applyAlignment="1" applyProtection="1">
      <alignment horizontal="left"/>
      <protection locked="0"/>
    </xf>
    <xf numFmtId="181" fontId="25" fillId="2" borderId="11" xfId="2" applyNumberFormat="1" applyFont="1" applyFill="1" applyBorder="1" applyProtection="1">
      <protection locked="0"/>
    </xf>
    <xf numFmtId="0" fontId="25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25" fillId="0" borderId="2" xfId="0" applyFont="1" applyBorder="1" applyProtection="1">
      <protection hidden="1"/>
    </xf>
    <xf numFmtId="0" fontId="6" fillId="0" borderId="0" xfId="2" applyFont="1" applyBorder="1" applyProtection="1">
      <protection hidden="1"/>
    </xf>
    <xf numFmtId="0" fontId="6" fillId="0" borderId="0" xfId="2" applyFont="1" applyFill="1" applyBorder="1" applyProtection="1">
      <protection hidden="1"/>
    </xf>
    <xf numFmtId="0" fontId="25" fillId="0" borderId="0" xfId="0" applyFont="1" applyBorder="1" applyProtection="1">
      <protection hidden="1"/>
    </xf>
    <xf numFmtId="0" fontId="7" fillId="0" borderId="0" xfId="2" applyFont="1" applyFill="1" applyBorder="1" applyProtection="1">
      <protection hidden="1"/>
    </xf>
    <xf numFmtId="0" fontId="25" fillId="0" borderId="5" xfId="0" applyFont="1" applyBorder="1" applyProtection="1">
      <protection hidden="1"/>
    </xf>
    <xf numFmtId="0" fontId="25" fillId="0" borderId="6" xfId="0" applyFont="1" applyBorder="1" applyProtection="1">
      <protection hidden="1"/>
    </xf>
    <xf numFmtId="0" fontId="25" fillId="0" borderId="3" xfId="0" applyFont="1" applyBorder="1" applyProtection="1">
      <protection hidden="1"/>
    </xf>
    <xf numFmtId="0" fontId="25" fillId="0" borderId="4" xfId="0" applyFont="1" applyBorder="1" applyProtection="1">
      <protection hidden="1"/>
    </xf>
    <xf numFmtId="0" fontId="25" fillId="0" borderId="8" xfId="0" applyFont="1" applyBorder="1" applyProtection="1">
      <protection hidden="1"/>
    </xf>
    <xf numFmtId="0" fontId="25" fillId="0" borderId="12" xfId="0" applyFont="1" applyBorder="1" applyProtection="1">
      <protection hidden="1"/>
    </xf>
    <xf numFmtId="0" fontId="25" fillId="0" borderId="9" xfId="0" applyFont="1" applyBorder="1" applyProtection="1">
      <protection hidden="1"/>
    </xf>
    <xf numFmtId="0" fontId="25" fillId="0" borderId="1" xfId="0" applyFont="1" applyBorder="1" applyProtection="1">
      <protection hidden="1"/>
    </xf>
    <xf numFmtId="0" fontId="27" fillId="0" borderId="0" xfId="0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165" fontId="25" fillId="0" borderId="0" xfId="2" applyNumberFormat="1" applyFont="1" applyFill="1" applyBorder="1" applyProtection="1">
      <protection hidden="1"/>
    </xf>
    <xf numFmtId="0" fontId="25" fillId="0" borderId="2" xfId="2" applyFont="1" applyBorder="1" applyProtection="1">
      <protection hidden="1"/>
    </xf>
    <xf numFmtId="0" fontId="25" fillId="0" borderId="3" xfId="2" applyFont="1" applyBorder="1" applyProtection="1">
      <protection hidden="1"/>
    </xf>
    <xf numFmtId="0" fontId="25" fillId="0" borderId="4" xfId="2" applyFont="1" applyBorder="1" applyProtection="1">
      <protection hidden="1"/>
    </xf>
    <xf numFmtId="0" fontId="6" fillId="0" borderId="9" xfId="2" applyFont="1" applyBorder="1" applyAlignment="1" applyProtection="1">
      <protection hidden="1"/>
    </xf>
    <xf numFmtId="0" fontId="6" fillId="0" borderId="1" xfId="2" applyFont="1" applyBorder="1" applyAlignment="1" applyProtection="1">
      <alignment horizontal="left" indent="2"/>
      <protection hidden="1"/>
    </xf>
    <xf numFmtId="0" fontId="6" fillId="0" borderId="10" xfId="2" applyFont="1" applyBorder="1" applyAlignment="1" applyProtection="1">
      <alignment horizontal="left" indent="2"/>
      <protection hidden="1"/>
    </xf>
    <xf numFmtId="167" fontId="6" fillId="0" borderId="7" xfId="2" applyNumberFormat="1" applyFont="1" applyFill="1" applyBorder="1" applyProtection="1">
      <protection hidden="1"/>
    </xf>
    <xf numFmtId="0" fontId="6" fillId="0" borderId="0" xfId="2" applyFont="1" applyBorder="1" applyAlignment="1" applyProtection="1">
      <alignment horizontal="left" indent="2"/>
      <protection hidden="1"/>
    </xf>
    <xf numFmtId="0" fontId="28" fillId="4" borderId="5" xfId="2" applyFont="1" applyFill="1" applyBorder="1" applyAlignment="1" applyProtection="1">
      <protection hidden="1"/>
    </xf>
    <xf numFmtId="0" fontId="29" fillId="4" borderId="3" xfId="2" applyFont="1" applyFill="1" applyBorder="1" applyAlignment="1" applyProtection="1">
      <alignment horizontal="left" indent="2"/>
      <protection hidden="1"/>
    </xf>
    <xf numFmtId="0" fontId="28" fillId="0" borderId="0" xfId="0" applyFont="1" applyFill="1" applyBorder="1" applyProtection="1">
      <protection hidden="1"/>
    </xf>
    <xf numFmtId="0" fontId="25" fillId="0" borderId="5" xfId="2" applyFont="1" applyBorder="1" applyAlignment="1" applyProtection="1">
      <protection hidden="1"/>
    </xf>
    <xf numFmtId="0" fontId="6" fillId="0" borderId="6" xfId="2" applyFont="1" applyBorder="1" applyAlignment="1" applyProtection="1">
      <alignment horizontal="left" indent="2"/>
      <protection hidden="1"/>
    </xf>
    <xf numFmtId="0" fontId="25" fillId="0" borderId="5" xfId="2" applyFont="1" applyBorder="1" applyAlignment="1" applyProtection="1">
      <alignment horizontal="left" wrapText="1"/>
      <protection hidden="1"/>
    </xf>
    <xf numFmtId="0" fontId="6" fillId="0" borderId="0" xfId="2" applyFont="1" applyBorder="1" applyAlignment="1" applyProtection="1">
      <alignment horizontal="right"/>
      <protection hidden="1"/>
    </xf>
    <xf numFmtId="0" fontId="6" fillId="0" borderId="6" xfId="0" applyFont="1" applyBorder="1" applyAlignment="1" applyProtection="1">
      <alignment horizontal="right"/>
      <protection hidden="1"/>
    </xf>
    <xf numFmtId="0" fontId="25" fillId="0" borderId="5" xfId="2" applyFont="1" applyBorder="1" applyAlignment="1" applyProtection="1">
      <alignment wrapText="1"/>
      <protection hidden="1"/>
    </xf>
    <xf numFmtId="167" fontId="25" fillId="0" borderId="7" xfId="2" applyNumberFormat="1" applyFont="1" applyFill="1" applyBorder="1" applyProtection="1">
      <protection hidden="1"/>
    </xf>
    <xf numFmtId="166" fontId="25" fillId="0" borderId="7" xfId="2" applyNumberFormat="1" applyFont="1" applyFill="1" applyBorder="1" applyProtection="1">
      <protection hidden="1"/>
    </xf>
    <xf numFmtId="0" fontId="25" fillId="0" borderId="0" xfId="2" applyFont="1" applyBorder="1" applyAlignment="1" applyProtection="1">
      <alignment wrapText="1"/>
      <protection hidden="1"/>
    </xf>
    <xf numFmtId="0" fontId="25" fillId="0" borderId="6" xfId="2" applyFont="1" applyBorder="1" applyAlignment="1" applyProtection="1">
      <alignment wrapText="1"/>
      <protection hidden="1"/>
    </xf>
    <xf numFmtId="166" fontId="25" fillId="0" borderId="6" xfId="2" applyNumberFormat="1" applyFont="1" applyFill="1" applyBorder="1" applyProtection="1">
      <protection hidden="1"/>
    </xf>
    <xf numFmtId="167" fontId="6" fillId="0" borderId="6" xfId="2" applyNumberFormat="1" applyFont="1" applyFill="1" applyBorder="1" applyProtection="1">
      <protection hidden="1"/>
    </xf>
    <xf numFmtId="2" fontId="6" fillId="0" borderId="0" xfId="2" applyNumberFormat="1" applyFont="1" applyFill="1" applyBorder="1" applyProtection="1">
      <protection hidden="1"/>
    </xf>
    <xf numFmtId="0" fontId="25" fillId="0" borderId="6" xfId="0" applyFont="1" applyFill="1" applyBorder="1" applyProtection="1">
      <protection hidden="1"/>
    </xf>
    <xf numFmtId="168" fontId="25" fillId="0" borderId="7" xfId="2" applyNumberFormat="1" applyFont="1" applyFill="1" applyBorder="1" applyProtection="1">
      <protection hidden="1"/>
    </xf>
    <xf numFmtId="0" fontId="6" fillId="0" borderId="5" xfId="2" applyFont="1" applyBorder="1" applyAlignment="1" applyProtection="1">
      <protection hidden="1"/>
    </xf>
    <xf numFmtId="0" fontId="25" fillId="0" borderId="5" xfId="2" applyFont="1" applyBorder="1" applyProtection="1">
      <protection hidden="1"/>
    </xf>
    <xf numFmtId="0" fontId="25" fillId="0" borderId="0" xfId="2" applyFont="1" applyBorder="1" applyProtection="1">
      <protection hidden="1"/>
    </xf>
    <xf numFmtId="169" fontId="25" fillId="0" borderId="7" xfId="2" applyNumberFormat="1" applyFont="1" applyFill="1" applyBorder="1" applyProtection="1">
      <protection hidden="1"/>
    </xf>
    <xf numFmtId="0" fontId="30" fillId="0" borderId="0" xfId="2" applyFont="1" applyBorder="1" applyAlignment="1" applyProtection="1">
      <alignment horizontal="left" indent="2"/>
      <protection hidden="1"/>
    </xf>
    <xf numFmtId="167" fontId="30" fillId="0" borderId="6" xfId="2" applyNumberFormat="1" applyFont="1" applyFill="1" applyBorder="1" applyProtection="1">
      <protection hidden="1"/>
    </xf>
    <xf numFmtId="2" fontId="30" fillId="0" borderId="0" xfId="2" applyNumberFormat="1" applyFont="1" applyFill="1" applyBorder="1" applyProtection="1">
      <protection hidden="1"/>
    </xf>
    <xf numFmtId="0" fontId="31" fillId="0" borderId="0" xfId="0" applyFont="1" applyProtection="1">
      <protection hidden="1"/>
    </xf>
    <xf numFmtId="16" fontId="25" fillId="0" borderId="0" xfId="2" applyNumberFormat="1" applyFont="1" applyBorder="1" applyProtection="1">
      <protection hidden="1"/>
    </xf>
    <xf numFmtId="0" fontId="6" fillId="0" borderId="5" xfId="2" applyFont="1" applyFill="1" applyBorder="1" applyAlignment="1" applyProtection="1">
      <alignment horizontal="left" indent="2"/>
      <protection hidden="1"/>
    </xf>
    <xf numFmtId="0" fontId="6" fillId="0" borderId="0" xfId="2" applyFont="1" applyFill="1" applyBorder="1" applyAlignment="1" applyProtection="1">
      <alignment horizontal="left" indent="2"/>
      <protection hidden="1"/>
    </xf>
    <xf numFmtId="0" fontId="25" fillId="0" borderId="0" xfId="0" applyFont="1" applyFill="1" applyProtection="1">
      <protection hidden="1"/>
    </xf>
    <xf numFmtId="167" fontId="25" fillId="0" borderId="6" xfId="2" applyNumberFormat="1" applyFont="1" applyFill="1" applyBorder="1" applyProtection="1">
      <protection hidden="1"/>
    </xf>
    <xf numFmtId="0" fontId="6" fillId="0" borderId="2" xfId="2" applyFont="1" applyBorder="1" applyAlignment="1" applyProtection="1">
      <alignment horizontal="left" indent="2"/>
      <protection hidden="1"/>
    </xf>
    <xf numFmtId="0" fontId="6" fillId="0" borderId="3" xfId="2" applyFont="1" applyBorder="1" applyAlignment="1" applyProtection="1">
      <alignment horizontal="left" indent="2"/>
      <protection hidden="1"/>
    </xf>
    <xf numFmtId="167" fontId="6" fillId="0" borderId="4" xfId="2" applyNumberFormat="1" applyFont="1" applyFill="1" applyBorder="1" applyProtection="1">
      <protection hidden="1"/>
    </xf>
    <xf numFmtId="0" fontId="25" fillId="12" borderId="5" xfId="2" applyFont="1" applyFill="1" applyBorder="1" applyAlignment="1" applyProtection="1">
      <protection hidden="1"/>
    </xf>
    <xf numFmtId="0" fontId="6" fillId="12" borderId="0" xfId="2" applyFont="1" applyFill="1" applyBorder="1" applyAlignment="1" applyProtection="1">
      <alignment horizontal="left" indent="2"/>
      <protection hidden="1"/>
    </xf>
    <xf numFmtId="167" fontId="6" fillId="12" borderId="6" xfId="2" applyNumberFormat="1" applyFont="1" applyFill="1" applyBorder="1" applyProtection="1">
      <protection hidden="1"/>
    </xf>
    <xf numFmtId="0" fontId="6" fillId="12" borderId="5" xfId="2" applyFont="1" applyFill="1" applyBorder="1" applyAlignment="1" applyProtection="1">
      <protection hidden="1"/>
    </xf>
    <xf numFmtId="0" fontId="25" fillId="12" borderId="5" xfId="0" applyFont="1" applyFill="1" applyBorder="1" applyProtection="1">
      <protection hidden="1"/>
    </xf>
    <xf numFmtId="0" fontId="25" fillId="12" borderId="9" xfId="0" applyFont="1" applyFill="1" applyBorder="1" applyAlignment="1" applyProtection="1">
      <alignment wrapText="1"/>
      <protection hidden="1"/>
    </xf>
    <xf numFmtId="0" fontId="6" fillId="12" borderId="1" xfId="2" applyFont="1" applyFill="1" applyBorder="1" applyAlignment="1" applyProtection="1">
      <alignment horizontal="left" indent="2"/>
      <protection hidden="1"/>
    </xf>
    <xf numFmtId="0" fontId="6" fillId="0" borderId="0" xfId="2" applyFont="1" applyBorder="1" applyAlignment="1" applyProtection="1">
      <protection hidden="1"/>
    </xf>
    <xf numFmtId="167" fontId="6" fillId="0" borderId="0" xfId="2" applyNumberFormat="1" applyFont="1" applyFill="1" applyBorder="1" applyProtection="1">
      <protection hidden="1"/>
    </xf>
    <xf numFmtId="0" fontId="29" fillId="4" borderId="4" xfId="2" applyFont="1" applyFill="1" applyBorder="1" applyAlignment="1" applyProtection="1">
      <alignment horizontal="left" indent="2"/>
      <protection hidden="1"/>
    </xf>
    <xf numFmtId="0" fontId="29" fillId="0" borderId="3" xfId="2" applyFont="1" applyFill="1" applyBorder="1" applyAlignment="1" applyProtection="1">
      <alignment horizontal="left" indent="2"/>
      <protection hidden="1"/>
    </xf>
    <xf numFmtId="0" fontId="29" fillId="0" borderId="4" xfId="2" applyFont="1" applyFill="1" applyBorder="1" applyAlignment="1" applyProtection="1">
      <alignment horizontal="left" indent="2"/>
      <protection hidden="1"/>
    </xf>
    <xf numFmtId="0" fontId="25" fillId="0" borderId="5" xfId="0" applyFont="1" applyFill="1" applyBorder="1" applyProtection="1">
      <protection hidden="1"/>
    </xf>
    <xf numFmtId="174" fontId="25" fillId="0" borderId="7" xfId="2" applyNumberFormat="1" applyFont="1" applyFill="1" applyBorder="1" applyProtection="1">
      <protection hidden="1"/>
    </xf>
    <xf numFmtId="181" fontId="25" fillId="0" borderId="7" xfId="2" applyNumberFormat="1" applyFont="1" applyFill="1" applyBorder="1" applyProtection="1">
      <protection hidden="1"/>
    </xf>
    <xf numFmtId="174" fontId="25" fillId="0" borderId="3" xfId="2" applyNumberFormat="1" applyFont="1" applyFill="1" applyBorder="1" applyProtection="1">
      <protection hidden="1"/>
    </xf>
    <xf numFmtId="165" fontId="25" fillId="0" borderId="4" xfId="2" applyNumberFormat="1" applyFont="1" applyFill="1" applyBorder="1" applyProtection="1">
      <protection hidden="1"/>
    </xf>
    <xf numFmtId="165" fontId="25" fillId="0" borderId="6" xfId="2" applyNumberFormat="1" applyFont="1" applyFill="1" applyBorder="1" applyProtection="1">
      <protection hidden="1"/>
    </xf>
    <xf numFmtId="0" fontId="25" fillId="0" borderId="10" xfId="0" applyFont="1" applyBorder="1" applyProtection="1">
      <protection hidden="1"/>
    </xf>
    <xf numFmtId="0" fontId="25" fillId="11" borderId="12" xfId="2" applyFont="1" applyFill="1" applyBorder="1" applyProtection="1">
      <protection hidden="1"/>
    </xf>
    <xf numFmtId="0" fontId="25" fillId="11" borderId="8" xfId="2" applyFont="1" applyFill="1" applyBorder="1" applyProtection="1">
      <protection hidden="1"/>
    </xf>
    <xf numFmtId="0" fontId="32" fillId="0" borderId="0" xfId="2" applyFont="1" applyFill="1" applyBorder="1" applyProtection="1">
      <protection hidden="1"/>
    </xf>
    <xf numFmtId="0" fontId="25" fillId="11" borderId="9" xfId="2" applyFont="1" applyFill="1" applyBorder="1" applyProtection="1">
      <protection hidden="1"/>
    </xf>
    <xf numFmtId="10" fontId="25" fillId="11" borderId="1" xfId="2" applyNumberFormat="1" applyFont="1" applyFill="1" applyBorder="1" applyProtection="1">
      <protection hidden="1"/>
    </xf>
    <xf numFmtId="10" fontId="25" fillId="11" borderId="10" xfId="2" applyNumberFormat="1" applyFont="1" applyFill="1" applyBorder="1" applyProtection="1">
      <protection hidden="1"/>
    </xf>
    <xf numFmtId="171" fontId="25" fillId="11" borderId="7" xfId="1" applyNumberFormat="1" applyFont="1" applyFill="1" applyBorder="1" applyProtection="1">
      <protection hidden="1"/>
    </xf>
    <xf numFmtId="3" fontId="6" fillId="11" borderId="8" xfId="2" applyNumberFormat="1" applyFont="1" applyFill="1" applyBorder="1" applyProtection="1">
      <protection hidden="1"/>
    </xf>
    <xf numFmtId="171" fontId="25" fillId="11" borderId="33" xfId="1" applyNumberFormat="1" applyFont="1" applyFill="1" applyBorder="1" applyProtection="1">
      <protection hidden="1"/>
    </xf>
    <xf numFmtId="0" fontId="25" fillId="0" borderId="12" xfId="2" applyFont="1" applyFill="1" applyBorder="1" applyProtection="1">
      <protection hidden="1"/>
    </xf>
    <xf numFmtId="3" fontId="6" fillId="0" borderId="8" xfId="2" applyNumberFormat="1" applyFont="1" applyFill="1" applyBorder="1" applyProtection="1">
      <protection hidden="1"/>
    </xf>
    <xf numFmtId="171" fontId="25" fillId="0" borderId="14" xfId="1" applyNumberFormat="1" applyFont="1" applyFill="1" applyBorder="1" applyProtection="1">
      <protection hidden="1"/>
    </xf>
    <xf numFmtId="0" fontId="25" fillId="0" borderId="8" xfId="0" applyFont="1" applyFill="1" applyBorder="1" applyProtection="1">
      <protection hidden="1"/>
    </xf>
    <xf numFmtId="0" fontId="25" fillId="0" borderId="2" xfId="2" applyFont="1" applyFill="1" applyBorder="1" applyProtection="1">
      <protection hidden="1"/>
    </xf>
    <xf numFmtId="0" fontId="25" fillId="0" borderId="3" xfId="0" applyFont="1" applyFill="1" applyBorder="1" applyProtection="1">
      <protection hidden="1"/>
    </xf>
    <xf numFmtId="181" fontId="25" fillId="0" borderId="11" xfId="2" applyNumberFormat="1" applyFont="1" applyFill="1" applyBorder="1" applyProtection="1">
      <protection hidden="1"/>
    </xf>
    <xf numFmtId="0" fontId="25" fillId="0" borderId="5" xfId="2" applyFont="1" applyFill="1" applyBorder="1" applyProtection="1">
      <protection hidden="1"/>
    </xf>
    <xf numFmtId="0" fontId="25" fillId="10" borderId="2" xfId="2" applyFont="1" applyFill="1" applyBorder="1" applyProtection="1">
      <protection hidden="1"/>
    </xf>
    <xf numFmtId="0" fontId="25" fillId="10" borderId="3" xfId="0" applyFont="1" applyFill="1" applyBorder="1" applyProtection="1">
      <protection hidden="1"/>
    </xf>
    <xf numFmtId="0" fontId="25" fillId="10" borderId="5" xfId="2" applyFont="1" applyFill="1" applyBorder="1" applyProtection="1">
      <protection hidden="1"/>
    </xf>
    <xf numFmtId="0" fontId="25" fillId="10" borderId="0" xfId="0" applyFont="1" applyFill="1" applyBorder="1" applyProtection="1">
      <protection hidden="1"/>
    </xf>
    <xf numFmtId="181" fontId="25" fillId="0" borderId="32" xfId="2" applyNumberFormat="1" applyFont="1" applyFill="1" applyBorder="1" applyProtection="1">
      <protection hidden="1"/>
    </xf>
    <xf numFmtId="0" fontId="25" fillId="10" borderId="12" xfId="2" applyFont="1" applyFill="1" applyBorder="1" applyProtection="1">
      <protection hidden="1"/>
    </xf>
    <xf numFmtId="0" fontId="25" fillId="10" borderId="8" xfId="0" applyFont="1" applyFill="1" applyBorder="1" applyProtection="1">
      <protection hidden="1"/>
    </xf>
    <xf numFmtId="170" fontId="25" fillId="10" borderId="8" xfId="2" applyNumberFormat="1" applyFont="1" applyFill="1" applyBorder="1" applyProtection="1">
      <protection hidden="1"/>
    </xf>
    <xf numFmtId="181" fontId="25" fillId="10" borderId="7" xfId="2" applyNumberFormat="1" applyFont="1" applyFill="1" applyBorder="1" applyProtection="1">
      <protection hidden="1"/>
    </xf>
    <xf numFmtId="170" fontId="25" fillId="0" borderId="13" xfId="2" applyNumberFormat="1" applyFont="1" applyFill="1" applyBorder="1" applyProtection="1">
      <protection hidden="1"/>
    </xf>
    <xf numFmtId="0" fontId="25" fillId="12" borderId="12" xfId="2" applyFont="1" applyFill="1" applyBorder="1" applyProtection="1">
      <protection hidden="1"/>
    </xf>
    <xf numFmtId="0" fontId="25" fillId="12" borderId="1" xfId="0" applyFont="1" applyFill="1" applyBorder="1" applyProtection="1">
      <protection hidden="1"/>
    </xf>
    <xf numFmtId="170" fontId="25" fillId="12" borderId="10" xfId="2" applyNumberFormat="1" applyFont="1" applyFill="1" applyBorder="1" applyProtection="1">
      <protection hidden="1"/>
    </xf>
    <xf numFmtId="181" fontId="25" fillId="12" borderId="7" xfId="2" applyNumberFormat="1" applyFont="1" applyFill="1" applyBorder="1" applyProtection="1">
      <protection hidden="1"/>
    </xf>
    <xf numFmtId="170" fontId="25" fillId="0" borderId="3" xfId="2" applyNumberFormat="1" applyFont="1" applyFill="1" applyBorder="1" applyProtection="1">
      <protection hidden="1"/>
    </xf>
    <xf numFmtId="181" fontId="25" fillId="0" borderId="4" xfId="2" applyNumberFormat="1" applyFont="1" applyFill="1" applyBorder="1" applyProtection="1">
      <protection hidden="1"/>
    </xf>
    <xf numFmtId="0" fontId="25" fillId="11" borderId="13" xfId="2" applyFont="1" applyFill="1" applyBorder="1" applyProtection="1">
      <protection hidden="1"/>
    </xf>
    <xf numFmtId="10" fontId="25" fillId="11" borderId="8" xfId="2" applyNumberFormat="1" applyFont="1" applyFill="1" applyBorder="1" applyProtection="1">
      <protection hidden="1"/>
    </xf>
    <xf numFmtId="171" fontId="25" fillId="0" borderId="10" xfId="1" applyNumberFormat="1" applyFont="1" applyFill="1" applyBorder="1" applyProtection="1">
      <protection hidden="1"/>
    </xf>
    <xf numFmtId="181" fontId="25" fillId="0" borderId="14" xfId="2" applyNumberFormat="1" applyFont="1" applyFill="1" applyBorder="1" applyProtection="1">
      <protection hidden="1"/>
    </xf>
    <xf numFmtId="0" fontId="28" fillId="6" borderId="2" xfId="0" applyFont="1" applyFill="1" applyBorder="1" applyProtection="1">
      <protection hidden="1"/>
    </xf>
    <xf numFmtId="0" fontId="28" fillId="6" borderId="3" xfId="0" applyFont="1" applyFill="1" applyBorder="1" applyProtection="1">
      <protection hidden="1"/>
    </xf>
    <xf numFmtId="0" fontId="28" fillId="6" borderId="4" xfId="0" applyFont="1" applyFill="1" applyBorder="1" applyProtection="1">
      <protection hidden="1"/>
    </xf>
    <xf numFmtId="172" fontId="25" fillId="0" borderId="8" xfId="2" applyNumberFormat="1" applyFont="1" applyFill="1" applyBorder="1" applyProtection="1">
      <protection hidden="1"/>
    </xf>
    <xf numFmtId="170" fontId="25" fillId="0" borderId="3" xfId="0" applyNumberFormat="1" applyFont="1" applyBorder="1" applyProtection="1">
      <protection hidden="1"/>
    </xf>
    <xf numFmtId="9" fontId="25" fillId="0" borderId="4" xfId="1" applyFont="1" applyFill="1" applyBorder="1" applyProtection="1">
      <protection hidden="1"/>
    </xf>
    <xf numFmtId="170" fontId="25" fillId="0" borderId="0" xfId="0" applyNumberFormat="1" applyFont="1" applyBorder="1" applyProtection="1">
      <protection hidden="1"/>
    </xf>
    <xf numFmtId="9" fontId="25" fillId="0" borderId="6" xfId="1" applyFont="1" applyFill="1" applyBorder="1" applyProtection="1">
      <protection hidden="1"/>
    </xf>
    <xf numFmtId="170" fontId="25" fillId="0" borderId="1" xfId="0" applyNumberFormat="1" applyFont="1" applyBorder="1" applyProtection="1">
      <protection hidden="1"/>
    </xf>
    <xf numFmtId="9" fontId="25" fillId="0" borderId="0" xfId="1" applyFont="1" applyFill="1" applyBorder="1" applyProtection="1">
      <protection hidden="1"/>
    </xf>
    <xf numFmtId="9" fontId="25" fillId="0" borderId="8" xfId="0" applyNumberFormat="1" applyFont="1" applyBorder="1" applyProtection="1">
      <protection hidden="1"/>
    </xf>
    <xf numFmtId="0" fontId="25" fillId="5" borderId="2" xfId="0" applyFont="1" applyFill="1" applyBorder="1" applyProtection="1">
      <protection hidden="1"/>
    </xf>
    <xf numFmtId="0" fontId="25" fillId="5" borderId="3" xfId="0" applyFont="1" applyFill="1" applyBorder="1" applyProtection="1">
      <protection hidden="1"/>
    </xf>
    <xf numFmtId="0" fontId="25" fillId="5" borderId="4" xfId="0" applyFont="1" applyFill="1" applyBorder="1" applyProtection="1">
      <protection hidden="1"/>
    </xf>
    <xf numFmtId="171" fontId="25" fillId="0" borderId="7" xfId="2" applyNumberFormat="1" applyFont="1" applyFill="1" applyBorder="1" applyProtection="1">
      <protection hidden="1"/>
    </xf>
    <xf numFmtId="0" fontId="25" fillId="0" borderId="10" xfId="0" applyFont="1" applyFill="1" applyBorder="1" applyProtection="1">
      <protection hidden="1"/>
    </xf>
    <xf numFmtId="173" fontId="25" fillId="0" borderId="0" xfId="0" applyNumberFormat="1" applyFont="1" applyFill="1" applyBorder="1" applyProtection="1">
      <protection hidden="1"/>
    </xf>
    <xf numFmtId="0" fontId="28" fillId="6" borderId="5" xfId="0" applyFont="1" applyFill="1" applyBorder="1" applyProtection="1">
      <protection hidden="1"/>
    </xf>
    <xf numFmtId="0" fontId="28" fillId="6" borderId="0" xfId="0" applyFont="1" applyFill="1" applyBorder="1" applyProtection="1">
      <protection hidden="1"/>
    </xf>
    <xf numFmtId="0" fontId="28" fillId="0" borderId="2" xfId="0" applyFont="1" applyFill="1" applyBorder="1" applyProtection="1">
      <protection hidden="1"/>
    </xf>
    <xf numFmtId="0" fontId="28" fillId="0" borderId="3" xfId="0" applyFont="1" applyFill="1" applyBorder="1" applyProtection="1">
      <protection hidden="1"/>
    </xf>
    <xf numFmtId="0" fontId="28" fillId="0" borderId="4" xfId="0" applyFont="1" applyFill="1" applyBorder="1" applyProtection="1">
      <protection hidden="1"/>
    </xf>
    <xf numFmtId="174" fontId="25" fillId="0" borderId="0" xfId="2" applyNumberFormat="1" applyFont="1" applyFill="1" applyBorder="1" applyProtection="1">
      <protection hidden="1"/>
    </xf>
    <xf numFmtId="0" fontId="27" fillId="10" borderId="2" xfId="2" applyFont="1" applyFill="1" applyBorder="1" applyProtection="1">
      <protection hidden="1"/>
    </xf>
    <xf numFmtId="0" fontId="27" fillId="10" borderId="3" xfId="0" applyFont="1" applyFill="1" applyBorder="1" applyProtection="1">
      <protection hidden="1"/>
    </xf>
    <xf numFmtId="181" fontId="27" fillId="0" borderId="11" xfId="2" applyNumberFormat="1" applyFont="1" applyFill="1" applyBorder="1" applyProtection="1">
      <protection hidden="1"/>
    </xf>
    <xf numFmtId="0" fontId="27" fillId="10" borderId="12" xfId="2" applyFont="1" applyFill="1" applyBorder="1" applyProtection="1">
      <protection hidden="1"/>
    </xf>
    <xf numFmtId="0" fontId="27" fillId="10" borderId="8" xfId="0" applyFont="1" applyFill="1" applyBorder="1" applyProtection="1">
      <protection hidden="1"/>
    </xf>
    <xf numFmtId="174" fontId="25" fillId="10" borderId="8" xfId="2" applyNumberFormat="1" applyFont="1" applyFill="1" applyBorder="1" applyProtection="1">
      <protection hidden="1"/>
    </xf>
    <xf numFmtId="181" fontId="27" fillId="10" borderId="7" xfId="2" applyNumberFormat="1" applyFont="1" applyFill="1" applyBorder="1" applyProtection="1">
      <protection hidden="1"/>
    </xf>
    <xf numFmtId="0" fontId="27" fillId="0" borderId="5" xfId="2" applyFont="1" applyFill="1" applyBorder="1" applyProtection="1">
      <protection hidden="1"/>
    </xf>
    <xf numFmtId="181" fontId="27" fillId="0" borderId="6" xfId="2" applyNumberFormat="1" applyFont="1" applyFill="1" applyBorder="1" applyProtection="1">
      <protection hidden="1"/>
    </xf>
    <xf numFmtId="170" fontId="25" fillId="0" borderId="0" xfId="0" applyNumberFormat="1" applyFont="1" applyFill="1" applyBorder="1" applyProtection="1">
      <protection hidden="1"/>
    </xf>
    <xf numFmtId="0" fontId="25" fillId="0" borderId="1" xfId="0" applyFont="1" applyFill="1" applyBorder="1" applyProtection="1">
      <protection hidden="1"/>
    </xf>
    <xf numFmtId="165" fontId="25" fillId="0" borderId="7" xfId="2" applyNumberFormat="1" applyFont="1" applyFill="1" applyBorder="1" applyProtection="1">
      <protection hidden="1"/>
    </xf>
    <xf numFmtId="165" fontId="27" fillId="0" borderId="11" xfId="2" applyNumberFormat="1" applyFont="1" applyFill="1" applyBorder="1" applyProtection="1">
      <protection hidden="1"/>
    </xf>
    <xf numFmtId="165" fontId="27" fillId="10" borderId="7" xfId="2" applyNumberFormat="1" applyFont="1" applyFill="1" applyBorder="1" applyProtection="1">
      <protection hidden="1"/>
    </xf>
    <xf numFmtId="165" fontId="27" fillId="0" borderId="6" xfId="2" applyNumberFormat="1" applyFont="1" applyFill="1" applyBorder="1" applyProtection="1">
      <protection hidden="1"/>
    </xf>
    <xf numFmtId="170" fontId="25" fillId="0" borderId="3" xfId="0" applyNumberFormat="1" applyFont="1" applyFill="1" applyBorder="1" applyProtection="1">
      <protection hidden="1"/>
    </xf>
    <xf numFmtId="0" fontId="27" fillId="10" borderId="5" xfId="0" applyFont="1" applyFill="1" applyBorder="1" applyProtection="1">
      <protection hidden="1"/>
    </xf>
    <xf numFmtId="0" fontId="27" fillId="10" borderId="0" xfId="0" applyFont="1" applyFill="1" applyBorder="1" applyProtection="1">
      <protection hidden="1"/>
    </xf>
    <xf numFmtId="171" fontId="27" fillId="10" borderId="6" xfId="0" applyNumberFormat="1" applyFont="1" applyFill="1" applyBorder="1" applyProtection="1">
      <protection hidden="1"/>
    </xf>
    <xf numFmtId="181" fontId="27" fillId="10" borderId="6" xfId="0" applyNumberFormat="1" applyFont="1" applyFill="1" applyBorder="1" applyProtection="1">
      <protection hidden="1"/>
    </xf>
    <xf numFmtId="181" fontId="27" fillId="10" borderId="10" xfId="0" applyNumberFormat="1" applyFont="1" applyFill="1" applyBorder="1" applyProtection="1">
      <protection hidden="1"/>
    </xf>
    <xf numFmtId="173" fontId="25" fillId="0" borderId="7" xfId="0" applyNumberFormat="1" applyFont="1" applyFill="1" applyBorder="1" applyProtection="1">
      <protection hidden="1"/>
    </xf>
    <xf numFmtId="181" fontId="25" fillId="2" borderId="14" xfId="2" applyNumberFormat="1" applyFont="1" applyFill="1" applyBorder="1" applyProtection="1">
      <protection locked="0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14" fontId="11" fillId="5" borderId="0" xfId="2" applyNumberFormat="1" applyFont="1" applyFill="1" applyBorder="1" applyProtection="1"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0" xfId="0" applyAlignment="1" applyProtection="1">
      <alignment horizontal="left"/>
      <protection hidden="1"/>
    </xf>
    <xf numFmtId="0" fontId="3" fillId="0" borderId="15" xfId="2" applyFont="1" applyBorder="1" applyProtection="1">
      <protection hidden="1"/>
    </xf>
    <xf numFmtId="0" fontId="10" fillId="0" borderId="15" xfId="2" applyFont="1" applyFill="1" applyBorder="1" applyProtection="1">
      <protection hidden="1"/>
    </xf>
    <xf numFmtId="0" fontId="3" fillId="0" borderId="16" xfId="2" applyFont="1" applyFill="1" applyBorder="1" applyProtection="1">
      <protection hidden="1"/>
    </xf>
    <xf numFmtId="0" fontId="11" fillId="0" borderId="16" xfId="2" applyFont="1" applyFill="1" applyBorder="1" applyProtection="1">
      <protection hidden="1"/>
    </xf>
    <xf numFmtId="0" fontId="3" fillId="0" borderId="16" xfId="2" applyFont="1" applyBorder="1" applyProtection="1">
      <protection hidden="1"/>
    </xf>
    <xf numFmtId="0" fontId="10" fillId="0" borderId="16" xfId="2" applyFont="1" applyFill="1" applyBorder="1" applyProtection="1">
      <protection hidden="1"/>
    </xf>
    <xf numFmtId="0" fontId="12" fillId="0" borderId="16" xfId="2" applyFont="1" applyFill="1" applyBorder="1" applyProtection="1">
      <protection hidden="1"/>
    </xf>
    <xf numFmtId="0" fontId="3" fillId="0" borderId="0" xfId="2" applyFont="1" applyBorder="1" applyProtection="1">
      <protection hidden="1"/>
    </xf>
    <xf numFmtId="0" fontId="3" fillId="0" borderId="18" xfId="2" applyFont="1" applyBorder="1" applyProtection="1">
      <protection hidden="1"/>
    </xf>
    <xf numFmtId="0" fontId="11" fillId="0" borderId="18" xfId="2" applyFont="1" applyFill="1" applyBorder="1" applyProtection="1">
      <protection hidden="1"/>
    </xf>
    <xf numFmtId="0" fontId="3" fillId="0" borderId="0" xfId="2" applyFont="1" applyFill="1" applyBorder="1" applyProtection="1">
      <protection hidden="1"/>
    </xf>
    <xf numFmtId="0" fontId="11" fillId="0" borderId="0" xfId="2" applyFont="1" applyFill="1" applyBorder="1" applyProtection="1">
      <protection hidden="1"/>
    </xf>
    <xf numFmtId="0" fontId="3" fillId="0" borderId="0" xfId="2" applyFont="1" applyProtection="1">
      <protection hidden="1"/>
    </xf>
    <xf numFmtId="165" fontId="11" fillId="0" borderId="0" xfId="2" applyNumberFormat="1" applyFont="1" applyFill="1" applyBorder="1" applyProtection="1">
      <protection hidden="1"/>
    </xf>
    <xf numFmtId="0" fontId="11" fillId="0" borderId="0" xfId="2" applyFont="1" applyFill="1" applyBorder="1" applyAlignment="1" applyProtection="1">
      <alignment horizontal="left"/>
      <protection hidden="1"/>
    </xf>
    <xf numFmtId="0" fontId="13" fillId="0" borderId="0" xfId="2" applyFont="1" applyFill="1" applyBorder="1" applyAlignment="1" applyProtection="1">
      <alignment horizontal="left"/>
      <protection hidden="1"/>
    </xf>
    <xf numFmtId="0" fontId="14" fillId="0" borderId="0" xfId="2" applyFont="1" applyBorder="1" applyProtection="1">
      <protection hidden="1"/>
    </xf>
    <xf numFmtId="165" fontId="13" fillId="0" borderId="0" xfId="2" applyNumberFormat="1" applyFont="1" applyFill="1" applyBorder="1" applyProtection="1">
      <protection hidden="1"/>
    </xf>
    <xf numFmtId="3" fontId="11" fillId="0" borderId="0" xfId="2" applyNumberFormat="1" applyFont="1" applyFill="1" applyBorder="1" applyAlignment="1" applyProtection="1">
      <alignment wrapText="1"/>
      <protection hidden="1"/>
    </xf>
    <xf numFmtId="0" fontId="13" fillId="0" borderId="0" xfId="2" applyFont="1" applyBorder="1" applyProtection="1">
      <protection hidden="1"/>
    </xf>
    <xf numFmtId="176" fontId="11" fillId="0" borderId="0" xfId="2" applyNumberFormat="1" applyFont="1" applyFill="1" applyBorder="1" applyProtection="1">
      <protection hidden="1"/>
    </xf>
    <xf numFmtId="0" fontId="11" fillId="0" borderId="23" xfId="2" applyFont="1" applyFill="1" applyBorder="1" applyAlignment="1" applyProtection="1">
      <alignment horizontal="left" wrapText="1"/>
      <protection hidden="1"/>
    </xf>
    <xf numFmtId="0" fontId="11" fillId="0" borderId="1" xfId="2" applyFont="1" applyFill="1" applyBorder="1" applyAlignment="1" applyProtection="1">
      <alignment horizontal="left" wrapText="1"/>
      <protection hidden="1"/>
    </xf>
    <xf numFmtId="0" fontId="11" fillId="0" borderId="1" xfId="2" applyFont="1" applyFill="1" applyBorder="1" applyAlignment="1" applyProtection="1">
      <alignment horizontal="right"/>
      <protection hidden="1"/>
    </xf>
    <xf numFmtId="1" fontId="3" fillId="0" borderId="18" xfId="2" applyNumberFormat="1" applyFont="1" applyBorder="1" applyProtection="1">
      <protection hidden="1"/>
    </xf>
    <xf numFmtId="1" fontId="11" fillId="0" borderId="18" xfId="2" applyNumberFormat="1" applyFont="1" applyFill="1" applyBorder="1" applyAlignment="1" applyProtection="1">
      <alignment horizontal="left"/>
      <protection hidden="1"/>
    </xf>
    <xf numFmtId="1" fontId="11" fillId="0" borderId="0" xfId="2" applyNumberFormat="1" applyFont="1" applyFill="1" applyBorder="1" applyAlignment="1" applyProtection="1">
      <alignment horizontal="right"/>
      <protection hidden="1"/>
    </xf>
    <xf numFmtId="1" fontId="3" fillId="0" borderId="0" xfId="2" applyNumberFormat="1" applyFont="1" applyProtection="1">
      <protection hidden="1"/>
    </xf>
    <xf numFmtId="0" fontId="3" fillId="7" borderId="15" xfId="2" applyFont="1" applyFill="1" applyBorder="1" applyProtection="1">
      <protection hidden="1"/>
    </xf>
    <xf numFmtId="0" fontId="11" fillId="7" borderId="15" xfId="2" applyFont="1" applyFill="1" applyBorder="1" applyProtection="1">
      <protection hidden="1"/>
    </xf>
    <xf numFmtId="3" fontId="11" fillId="7" borderId="16" xfId="2" applyNumberFormat="1" applyFont="1" applyFill="1" applyBorder="1" applyAlignment="1" applyProtection="1">
      <alignment horizontal="right"/>
      <protection hidden="1"/>
    </xf>
    <xf numFmtId="0" fontId="3" fillId="7" borderId="18" xfId="2" applyFont="1" applyFill="1" applyBorder="1" applyProtection="1">
      <protection hidden="1"/>
    </xf>
    <xf numFmtId="0" fontId="11" fillId="7" borderId="24" xfId="2" applyFont="1" applyFill="1" applyBorder="1" applyProtection="1">
      <protection hidden="1"/>
    </xf>
    <xf numFmtId="0" fontId="11" fillId="7" borderId="3" xfId="2" applyFont="1" applyFill="1" applyBorder="1" applyProtection="1">
      <protection hidden="1"/>
    </xf>
    <xf numFmtId="0" fontId="11" fillId="7" borderId="8" xfId="2" applyFont="1" applyFill="1" applyBorder="1" applyAlignment="1" applyProtection="1">
      <alignment horizontal="right"/>
      <protection hidden="1"/>
    </xf>
    <xf numFmtId="0" fontId="0" fillId="7" borderId="18" xfId="2" applyFont="1" applyFill="1" applyBorder="1" applyProtection="1">
      <protection hidden="1"/>
    </xf>
    <xf numFmtId="177" fontId="3" fillId="7" borderId="0" xfId="2" applyNumberFormat="1" applyFont="1" applyFill="1" applyBorder="1" applyProtection="1">
      <protection hidden="1"/>
    </xf>
    <xf numFmtId="2" fontId="3" fillId="7" borderId="0" xfId="2" applyNumberFormat="1" applyFont="1" applyFill="1" applyBorder="1" applyProtection="1">
      <protection hidden="1"/>
    </xf>
    <xf numFmtId="2" fontId="3" fillId="7" borderId="0" xfId="2" applyNumberFormat="1" applyFont="1" applyFill="1" applyBorder="1" applyAlignment="1" applyProtection="1">
      <alignment horizontal="right"/>
      <protection hidden="1"/>
    </xf>
    <xf numFmtId="2" fontId="11" fillId="7" borderId="1" xfId="2" applyNumberFormat="1" applyFont="1" applyFill="1" applyBorder="1" applyAlignment="1" applyProtection="1">
      <alignment horizontal="right"/>
      <protection hidden="1"/>
    </xf>
    <xf numFmtId="4" fontId="3" fillId="7" borderId="0" xfId="2" applyNumberFormat="1" applyFont="1" applyFill="1" applyBorder="1" applyAlignment="1" applyProtection="1">
      <alignment wrapText="1"/>
      <protection hidden="1"/>
    </xf>
    <xf numFmtId="0" fontId="11" fillId="7" borderId="25" xfId="2" applyFont="1" applyFill="1" applyBorder="1" applyProtection="1">
      <protection hidden="1"/>
    </xf>
    <xf numFmtId="0" fontId="0" fillId="7" borderId="18" xfId="2" applyFont="1" applyFill="1" applyBorder="1" applyAlignment="1" applyProtection="1">
      <alignment wrapText="1"/>
      <protection hidden="1"/>
    </xf>
    <xf numFmtId="0" fontId="3" fillId="7" borderId="0" xfId="2" applyFont="1" applyFill="1" applyBorder="1" applyAlignment="1" applyProtection="1">
      <alignment wrapText="1"/>
      <protection hidden="1"/>
    </xf>
    <xf numFmtId="4" fontId="3" fillId="7" borderId="0" xfId="2" applyNumberFormat="1" applyFont="1" applyFill="1" applyBorder="1" applyProtection="1">
      <protection hidden="1"/>
    </xf>
    <xf numFmtId="0" fontId="3" fillId="7" borderId="0" xfId="2" applyFont="1" applyFill="1" applyBorder="1" applyProtection="1">
      <protection hidden="1"/>
    </xf>
    <xf numFmtId="3" fontId="3" fillId="7" borderId="0" xfId="2" applyNumberFormat="1" applyFont="1" applyFill="1" applyBorder="1" applyProtection="1">
      <protection hidden="1"/>
    </xf>
    <xf numFmtId="4" fontId="3" fillId="7" borderId="1" xfId="2" applyNumberFormat="1" applyFont="1" applyFill="1" applyBorder="1" applyProtection="1">
      <protection hidden="1"/>
    </xf>
    <xf numFmtId="0" fontId="11" fillId="7" borderId="18" xfId="2" applyFont="1" applyFill="1" applyBorder="1" applyProtection="1">
      <protection hidden="1"/>
    </xf>
    <xf numFmtId="0" fontId="11" fillId="7" borderId="0" xfId="2" applyFont="1" applyFill="1" applyBorder="1" applyProtection="1">
      <protection hidden="1"/>
    </xf>
    <xf numFmtId="4" fontId="11" fillId="7" borderId="0" xfId="2" applyNumberFormat="1" applyFont="1" applyFill="1" applyBorder="1" applyProtection="1">
      <protection hidden="1"/>
    </xf>
    <xf numFmtId="0" fontId="11" fillId="0" borderId="0" xfId="2" applyFont="1" applyProtection="1">
      <protection hidden="1"/>
    </xf>
    <xf numFmtId="4" fontId="11" fillId="0" borderId="0" xfId="2" applyNumberFormat="1" applyFont="1" applyFill="1" applyBorder="1" applyProtection="1">
      <protection hidden="1"/>
    </xf>
    <xf numFmtId="0" fontId="11" fillId="0" borderId="0" xfId="2" applyFont="1" applyFill="1" applyProtection="1">
      <protection hidden="1"/>
    </xf>
    <xf numFmtId="0" fontId="3" fillId="0" borderId="18" xfId="2" applyFont="1" applyFill="1" applyBorder="1" applyProtection="1">
      <protection hidden="1"/>
    </xf>
    <xf numFmtId="4" fontId="3" fillId="0" borderId="0" xfId="2" applyNumberFormat="1" applyFont="1" applyFill="1" applyBorder="1" applyProtection="1">
      <protection hidden="1"/>
    </xf>
    <xf numFmtId="0" fontId="3" fillId="0" borderId="0" xfId="2" applyFont="1" applyFill="1" applyProtection="1">
      <protection hidden="1"/>
    </xf>
    <xf numFmtId="0" fontId="11" fillId="0" borderId="18" xfId="2" applyFont="1" applyBorder="1" applyProtection="1">
      <protection hidden="1"/>
    </xf>
    <xf numFmtId="0" fontId="3" fillId="10" borderId="0" xfId="2" applyFont="1" applyFill="1" applyProtection="1">
      <protection hidden="1"/>
    </xf>
    <xf numFmtId="0" fontId="11" fillId="10" borderId="2" xfId="2" applyFont="1" applyFill="1" applyBorder="1" applyProtection="1">
      <protection hidden="1"/>
    </xf>
    <xf numFmtId="0" fontId="3" fillId="10" borderId="3" xfId="2" applyFont="1" applyFill="1" applyBorder="1" applyProtection="1">
      <protection hidden="1"/>
    </xf>
    <xf numFmtId="0" fontId="3" fillId="10" borderId="5" xfId="2" applyFont="1" applyFill="1" applyBorder="1" applyProtection="1">
      <protection hidden="1"/>
    </xf>
    <xf numFmtId="0" fontId="3" fillId="10" borderId="0" xfId="2" applyFont="1" applyFill="1" applyBorder="1" applyProtection="1">
      <protection hidden="1"/>
    </xf>
    <xf numFmtId="0" fontId="0" fillId="10" borderId="5" xfId="2" applyFont="1" applyFill="1" applyBorder="1" applyProtection="1">
      <protection hidden="1"/>
    </xf>
    <xf numFmtId="0" fontId="3" fillId="10" borderId="0" xfId="2" applyFont="1" applyFill="1" applyBorder="1" applyAlignment="1" applyProtection="1">
      <alignment horizontal="right"/>
      <protection hidden="1"/>
    </xf>
    <xf numFmtId="4" fontId="3" fillId="10" borderId="0" xfId="2" applyNumberFormat="1" applyFont="1" applyFill="1" applyBorder="1" applyProtection="1">
      <protection hidden="1"/>
    </xf>
    <xf numFmtId="0" fontId="3" fillId="10" borderId="1" xfId="2" applyFont="1" applyFill="1" applyBorder="1" applyAlignment="1" applyProtection="1">
      <alignment horizontal="right"/>
      <protection hidden="1"/>
    </xf>
    <xf numFmtId="4" fontId="3" fillId="10" borderId="1" xfId="2" applyNumberFormat="1" applyFont="1" applyFill="1" applyBorder="1" applyProtection="1">
      <protection hidden="1"/>
    </xf>
    <xf numFmtId="0" fontId="0" fillId="10" borderId="0" xfId="2" applyFont="1" applyFill="1" applyBorder="1" applyProtection="1">
      <protection hidden="1"/>
    </xf>
    <xf numFmtId="178" fontId="3" fillId="0" borderId="0" xfId="2" applyNumberFormat="1" applyFont="1" applyProtection="1">
      <protection hidden="1"/>
    </xf>
    <xf numFmtId="0" fontId="0" fillId="0" borderId="18" xfId="2" applyFont="1" applyBorder="1" applyProtection="1">
      <protection hidden="1"/>
    </xf>
    <xf numFmtId="0" fontId="11" fillId="0" borderId="6" xfId="2" applyFont="1" applyBorder="1" applyAlignment="1" applyProtection="1">
      <alignment horizontal="right"/>
      <protection hidden="1"/>
    </xf>
    <xf numFmtId="0" fontId="11" fillId="0" borderId="0" xfId="2" applyFont="1" applyBorder="1" applyAlignment="1" applyProtection="1">
      <alignment horizontal="right"/>
      <protection hidden="1"/>
    </xf>
    <xf numFmtId="0" fontId="11" fillId="7" borderId="13" xfId="2" applyFont="1" applyFill="1" applyBorder="1" applyAlignment="1" applyProtection="1">
      <alignment horizontal="right"/>
      <protection hidden="1"/>
    </xf>
    <xf numFmtId="0" fontId="11" fillId="0" borderId="6" xfId="2" applyFont="1" applyFill="1" applyBorder="1" applyAlignment="1" applyProtection="1">
      <alignment horizontal="right"/>
      <protection hidden="1"/>
    </xf>
    <xf numFmtId="0" fontId="11" fillId="0" borderId="0" xfId="2" applyFont="1" applyFill="1" applyBorder="1" applyAlignment="1" applyProtection="1">
      <alignment horizontal="right"/>
      <protection hidden="1"/>
    </xf>
    <xf numFmtId="4" fontId="3" fillId="7" borderId="6" xfId="2" applyNumberFormat="1" applyFont="1" applyFill="1" applyBorder="1" applyProtection="1">
      <protection hidden="1"/>
    </xf>
    <xf numFmtId="4" fontId="3" fillId="0" borderId="0" xfId="2" applyNumberFormat="1" applyFont="1" applyBorder="1" applyProtection="1">
      <protection hidden="1"/>
    </xf>
    <xf numFmtId="4" fontId="3" fillId="0" borderId="6" xfId="2" applyNumberFormat="1" applyFont="1" applyBorder="1" applyProtection="1">
      <protection hidden="1"/>
    </xf>
    <xf numFmtId="4" fontId="11" fillId="7" borderId="6" xfId="2" applyNumberFormat="1" applyFont="1" applyFill="1" applyBorder="1" applyProtection="1">
      <protection hidden="1"/>
    </xf>
    <xf numFmtId="0" fontId="0" fillId="0" borderId="18" xfId="2" applyFont="1" applyFill="1" applyBorder="1" applyProtection="1">
      <protection hidden="1"/>
    </xf>
    <xf numFmtId="3" fontId="11" fillId="0" borderId="0" xfId="2" applyNumberFormat="1" applyFont="1" applyFill="1" applyBorder="1" applyProtection="1">
      <protection hidden="1"/>
    </xf>
    <xf numFmtId="3" fontId="3" fillId="0" borderId="0" xfId="2" applyNumberFormat="1" applyFont="1" applyFill="1" applyBorder="1" applyProtection="1">
      <protection hidden="1"/>
    </xf>
    <xf numFmtId="0" fontId="11" fillId="0" borderId="18" xfId="2" applyFont="1" applyFill="1" applyBorder="1" applyAlignment="1" applyProtection="1">
      <alignment wrapText="1"/>
      <protection hidden="1"/>
    </xf>
    <xf numFmtId="0" fontId="11" fillId="0" borderId="0" xfId="2" applyFont="1" applyFill="1" applyBorder="1" applyAlignment="1" applyProtection="1">
      <alignment wrapText="1"/>
      <protection hidden="1"/>
    </xf>
    <xf numFmtId="0" fontId="3" fillId="8" borderId="18" xfId="2" applyFont="1" applyFill="1" applyBorder="1" applyProtection="1">
      <protection hidden="1"/>
    </xf>
    <xf numFmtId="0" fontId="15" fillId="5" borderId="15" xfId="2" applyFont="1" applyFill="1" applyBorder="1" applyProtection="1">
      <protection hidden="1"/>
    </xf>
    <xf numFmtId="0" fontId="3" fillId="5" borderId="16" xfId="2" applyFont="1" applyFill="1" applyBorder="1" applyProtection="1">
      <protection hidden="1"/>
    </xf>
    <xf numFmtId="167" fontId="11" fillId="5" borderId="16" xfId="1" applyNumberFormat="1" applyFont="1" applyFill="1" applyBorder="1" applyProtection="1">
      <protection hidden="1"/>
    </xf>
    <xf numFmtId="0" fontId="11" fillId="5" borderId="18" xfId="2" applyFont="1" applyFill="1" applyBorder="1" applyProtection="1">
      <protection hidden="1"/>
    </xf>
    <xf numFmtId="171" fontId="11" fillId="5" borderId="0" xfId="1" applyNumberFormat="1" applyFont="1" applyFill="1" applyBorder="1" applyProtection="1">
      <protection hidden="1"/>
    </xf>
    <xf numFmtId="0" fontId="16" fillId="5" borderId="0" xfId="2" applyFont="1" applyFill="1" applyBorder="1" applyProtection="1">
      <protection hidden="1"/>
    </xf>
    <xf numFmtId="0" fontId="11" fillId="5" borderId="0" xfId="2" applyFont="1" applyFill="1" applyBorder="1" applyProtection="1">
      <protection hidden="1"/>
    </xf>
    <xf numFmtId="10" fontId="11" fillId="5" borderId="0" xfId="2" applyNumberFormat="1" applyFont="1" applyFill="1" applyBorder="1" applyProtection="1">
      <protection hidden="1"/>
    </xf>
    <xf numFmtId="3" fontId="3" fillId="5" borderId="0" xfId="2" applyNumberFormat="1" applyFont="1" applyFill="1" applyBorder="1" applyProtection="1">
      <protection hidden="1"/>
    </xf>
    <xf numFmtId="171" fontId="11" fillId="5" borderId="26" xfId="1" applyNumberFormat="1" applyFont="1" applyFill="1" applyBorder="1" applyProtection="1">
      <protection hidden="1"/>
    </xf>
    <xf numFmtId="0" fontId="3" fillId="0" borderId="15" xfId="2" applyFont="1" applyFill="1" applyBorder="1" applyProtection="1">
      <protection hidden="1"/>
    </xf>
    <xf numFmtId="0" fontId="3" fillId="5" borderId="20" xfId="2" applyFont="1" applyFill="1" applyBorder="1" applyProtection="1">
      <protection hidden="1"/>
    </xf>
    <xf numFmtId="3" fontId="3" fillId="5" borderId="21" xfId="2" applyNumberFormat="1" applyFont="1" applyFill="1" applyBorder="1" applyProtection="1">
      <protection hidden="1"/>
    </xf>
    <xf numFmtId="0" fontId="3" fillId="5" borderId="21" xfId="2" applyFont="1" applyFill="1" applyBorder="1" applyProtection="1">
      <protection hidden="1"/>
    </xf>
    <xf numFmtId="0" fontId="11" fillId="9" borderId="18" xfId="2" applyFont="1" applyFill="1" applyBorder="1" applyProtection="1">
      <protection hidden="1"/>
    </xf>
    <xf numFmtId="0" fontId="11" fillId="9" borderId="0" xfId="2" applyFont="1" applyFill="1" applyProtection="1">
      <protection hidden="1"/>
    </xf>
    <xf numFmtId="0" fontId="11" fillId="0" borderId="15" xfId="2" applyFont="1" applyBorder="1" applyProtection="1">
      <protection hidden="1"/>
    </xf>
    <xf numFmtId="0" fontId="11" fillId="8" borderId="15" xfId="2" applyFont="1" applyFill="1" applyBorder="1" applyProtection="1">
      <protection hidden="1"/>
    </xf>
    <xf numFmtId="3" fontId="3" fillId="8" borderId="17" xfId="2" applyNumberFormat="1" applyFont="1" applyFill="1" applyBorder="1" applyProtection="1">
      <protection hidden="1"/>
    </xf>
    <xf numFmtId="0" fontId="4" fillId="0" borderId="0" xfId="0" applyFont="1" applyBorder="1" applyProtection="1">
      <protection hidden="1"/>
    </xf>
    <xf numFmtId="0" fontId="5" fillId="8" borderId="27" xfId="2" applyFont="1" applyFill="1" applyBorder="1" applyProtection="1">
      <protection hidden="1"/>
    </xf>
    <xf numFmtId="4" fontId="3" fillId="8" borderId="28" xfId="2" applyNumberFormat="1" applyFont="1" applyFill="1" applyBorder="1" applyProtection="1">
      <protection hidden="1"/>
    </xf>
    <xf numFmtId="3" fontId="3" fillId="8" borderId="19" xfId="2" applyNumberFormat="1" applyFont="1" applyFill="1" applyBorder="1" applyProtection="1">
      <protection hidden="1"/>
    </xf>
    <xf numFmtId="171" fontId="3" fillId="8" borderId="19" xfId="2" applyNumberFormat="1" applyFont="1" applyFill="1" applyBorder="1" applyProtection="1">
      <protection hidden="1"/>
    </xf>
    <xf numFmtId="178" fontId="3" fillId="8" borderId="19" xfId="2" applyNumberFormat="1" applyFont="1" applyFill="1" applyBorder="1" applyProtection="1">
      <protection hidden="1"/>
    </xf>
    <xf numFmtId="0" fontId="11" fillId="8" borderId="20" xfId="2" applyFont="1" applyFill="1" applyBorder="1" applyProtection="1">
      <protection hidden="1"/>
    </xf>
    <xf numFmtId="4" fontId="11" fillId="8" borderId="22" xfId="2" applyNumberFormat="1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11" fillId="8" borderId="29" xfId="2" applyFont="1" applyFill="1" applyBorder="1" applyProtection="1">
      <protection hidden="1"/>
    </xf>
    <xf numFmtId="3" fontId="3" fillId="8" borderId="30" xfId="2" applyNumberFormat="1" applyFont="1" applyFill="1" applyBorder="1" applyProtection="1">
      <protection hidden="1"/>
    </xf>
    <xf numFmtId="0" fontId="17" fillId="8" borderId="27" xfId="2" applyFont="1" applyFill="1" applyBorder="1" applyProtection="1">
      <protection hidden="1"/>
    </xf>
    <xf numFmtId="4" fontId="3" fillId="8" borderId="31" xfId="2" applyNumberFormat="1" applyFont="1" applyFill="1" applyBorder="1" applyProtection="1">
      <protection hidden="1"/>
    </xf>
    <xf numFmtId="0" fontId="11" fillId="8" borderId="18" xfId="2" applyFont="1" applyFill="1" applyBorder="1" applyProtection="1">
      <protection hidden="1"/>
    </xf>
    <xf numFmtId="4" fontId="3" fillId="8" borderId="0" xfId="2" applyNumberFormat="1" applyFont="1" applyFill="1" applyBorder="1" applyProtection="1">
      <protection hidden="1"/>
    </xf>
    <xf numFmtId="4" fontId="11" fillId="8" borderId="0" xfId="2" applyNumberFormat="1" applyFont="1" applyFill="1" applyBorder="1" applyProtection="1">
      <protection hidden="1"/>
    </xf>
    <xf numFmtId="4" fontId="3" fillId="8" borderId="0" xfId="2" applyNumberFormat="1" applyFont="1" applyFill="1" applyBorder="1" applyAlignment="1" applyProtection="1">
      <alignment horizontal="right"/>
      <protection hidden="1"/>
    </xf>
    <xf numFmtId="10" fontId="3" fillId="8" borderId="0" xfId="2" applyNumberFormat="1" applyFont="1" applyFill="1" applyBorder="1" applyAlignment="1" applyProtection="1">
      <alignment horizontal="right"/>
      <protection hidden="1"/>
    </xf>
    <xf numFmtId="171" fontId="3" fillId="8" borderId="0" xfId="2" applyNumberFormat="1" applyFont="1" applyFill="1" applyBorder="1" applyAlignment="1" applyProtection="1">
      <alignment horizontal="right"/>
      <protection hidden="1"/>
    </xf>
    <xf numFmtId="0" fontId="11" fillId="8" borderId="21" xfId="2" applyFont="1" applyFill="1" applyBorder="1" applyProtection="1">
      <protection hidden="1"/>
    </xf>
    <xf numFmtId="4" fontId="3" fillId="8" borderId="21" xfId="2" applyNumberFormat="1" applyFont="1" applyFill="1" applyBorder="1" applyProtection="1">
      <protection hidden="1"/>
    </xf>
    <xf numFmtId="0" fontId="11" fillId="8" borderId="0" xfId="2" applyFont="1" applyFill="1" applyBorder="1" applyProtection="1">
      <protection hidden="1"/>
    </xf>
    <xf numFmtId="4" fontId="11" fillId="0" borderId="6" xfId="2" applyNumberFormat="1" applyFont="1" applyBorder="1" applyProtection="1">
      <protection hidden="1"/>
    </xf>
    <xf numFmtId="0" fontId="11" fillId="5" borderId="20" xfId="2" applyFont="1" applyFill="1" applyBorder="1" applyProtection="1">
      <protection hidden="1"/>
    </xf>
    <xf numFmtId="171" fontId="11" fillId="5" borderId="21" xfId="1" applyNumberFormat="1" applyFont="1" applyFill="1" applyBorder="1" applyProtection="1">
      <protection hidden="1"/>
    </xf>
    <xf numFmtId="0" fontId="3" fillId="0" borderId="5" xfId="2" applyFont="1" applyBorder="1" applyProtection="1">
      <protection hidden="1"/>
    </xf>
    <xf numFmtId="0" fontId="13" fillId="10" borderId="15" xfId="2" applyFont="1" applyFill="1" applyBorder="1" applyProtection="1">
      <protection hidden="1"/>
    </xf>
    <xf numFmtId="0" fontId="14" fillId="10" borderId="16" xfId="2" applyFont="1" applyFill="1" applyBorder="1" applyProtection="1">
      <protection hidden="1"/>
    </xf>
    <xf numFmtId="0" fontId="11" fillId="10" borderId="18" xfId="2" applyFont="1" applyFill="1" applyBorder="1" applyProtection="1">
      <protection hidden="1"/>
    </xf>
    <xf numFmtId="0" fontId="13" fillId="10" borderId="20" xfId="2" applyFont="1" applyFill="1" applyBorder="1" applyProtection="1">
      <protection hidden="1"/>
    </xf>
    <xf numFmtId="0" fontId="14" fillId="10" borderId="21" xfId="2" applyFont="1" applyFill="1" applyBorder="1" applyProtection="1">
      <protection hidden="1"/>
    </xf>
    <xf numFmtId="175" fontId="13" fillId="10" borderId="17" xfId="2" applyNumberFormat="1" applyFont="1" applyFill="1" applyBorder="1" applyProtection="1">
      <protection hidden="1"/>
    </xf>
    <xf numFmtId="0" fontId="11" fillId="10" borderId="19" xfId="2" applyFont="1" applyFill="1" applyBorder="1" applyProtection="1">
      <protection hidden="1"/>
    </xf>
    <xf numFmtId="164" fontId="11" fillId="10" borderId="19" xfId="2" applyNumberFormat="1" applyFont="1" applyFill="1" applyBorder="1" applyProtection="1">
      <protection hidden="1"/>
    </xf>
    <xf numFmtId="1" fontId="13" fillId="10" borderId="22" xfId="2" applyNumberFormat="1" applyFont="1" applyFill="1" applyBorder="1" applyProtection="1">
      <protection hidden="1"/>
    </xf>
    <xf numFmtId="0" fontId="27" fillId="0" borderId="0" xfId="0" applyFont="1" applyProtection="1">
      <protection hidden="1"/>
    </xf>
    <xf numFmtId="0" fontId="25" fillId="0" borderId="21" xfId="0" applyFont="1" applyBorder="1" applyProtection="1">
      <protection hidden="1"/>
    </xf>
    <xf numFmtId="0" fontId="25" fillId="0" borderId="0" xfId="0" applyFont="1" applyBorder="1" applyAlignment="1" applyProtection="1">
      <alignment horizontal="left" vertical="top"/>
      <protection hidden="1"/>
    </xf>
    <xf numFmtId="0" fontId="0" fillId="0" borderId="0" xfId="0" applyBorder="1" applyAlignment="1" applyProtection="1">
      <alignment horizontal="left" vertical="top"/>
      <protection hidden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/>
    </xf>
    <xf numFmtId="0" fontId="25" fillId="0" borderId="15" xfId="0" applyFont="1" applyBorder="1" applyProtection="1">
      <protection hidden="1"/>
    </xf>
    <xf numFmtId="0" fontId="25" fillId="0" borderId="18" xfId="0" applyFont="1" applyBorder="1" applyProtection="1">
      <protection hidden="1"/>
    </xf>
    <xf numFmtId="0" fontId="25" fillId="0" borderId="19" xfId="0" applyFont="1" applyBorder="1" applyProtection="1">
      <protection hidden="1"/>
    </xf>
    <xf numFmtId="0" fontId="25" fillId="0" borderId="18" xfId="0" applyFont="1" applyFill="1" applyBorder="1" applyProtection="1">
      <protection hidden="1"/>
    </xf>
    <xf numFmtId="0" fontId="25" fillId="0" borderId="19" xfId="0" applyFont="1" applyFill="1" applyBorder="1" applyProtection="1">
      <protection hidden="1"/>
    </xf>
    <xf numFmtId="0" fontId="26" fillId="0" borderId="16" xfId="2" applyFont="1" applyFill="1" applyBorder="1" applyProtection="1">
      <protection hidden="1"/>
    </xf>
    <xf numFmtId="0" fontId="6" fillId="0" borderId="16" xfId="2" applyFont="1" applyFill="1" applyBorder="1" applyProtection="1">
      <protection hidden="1"/>
    </xf>
    <xf numFmtId="0" fontId="26" fillId="0" borderId="16" xfId="2" applyFont="1" applyFill="1" applyBorder="1" applyAlignment="1" applyProtection="1">
      <alignment horizontal="right"/>
      <protection hidden="1"/>
    </xf>
    <xf numFmtId="0" fontId="6" fillId="0" borderId="17" xfId="2" applyFont="1" applyFill="1" applyBorder="1" applyProtection="1">
      <protection hidden="1"/>
    </xf>
    <xf numFmtId="0" fontId="27" fillId="10" borderId="34" xfId="0" applyFont="1" applyFill="1" applyBorder="1" applyProtection="1">
      <protection hidden="1"/>
    </xf>
    <xf numFmtId="0" fontId="27" fillId="10" borderId="21" xfId="0" applyFont="1" applyFill="1" applyBorder="1" applyProtection="1">
      <protection hidden="1"/>
    </xf>
    <xf numFmtId="181" fontId="27" fillId="10" borderId="35" xfId="0" applyNumberFormat="1" applyFont="1" applyFill="1" applyBorder="1" applyProtection="1">
      <protection hidden="1"/>
    </xf>
    <xf numFmtId="0" fontId="25" fillId="0" borderId="34" xfId="0" applyFont="1" applyBorder="1" applyProtection="1">
      <protection hidden="1"/>
    </xf>
    <xf numFmtId="0" fontId="36" fillId="0" borderId="5" xfId="2" applyFont="1" applyBorder="1" applyAlignment="1" applyProtection="1">
      <protection hidden="1"/>
    </xf>
    <xf numFmtId="0" fontId="36" fillId="0" borderId="0" xfId="0" applyFont="1" applyBorder="1" applyProtection="1">
      <protection hidden="1"/>
    </xf>
    <xf numFmtId="0" fontId="37" fillId="7" borderId="18" xfId="2" applyFont="1" applyFill="1" applyBorder="1" applyAlignment="1" applyProtection="1">
      <alignment wrapText="1"/>
      <protection hidden="1"/>
    </xf>
    <xf numFmtId="177" fontId="37" fillId="7" borderId="0" xfId="2" applyNumberFormat="1" applyFont="1" applyFill="1" applyBorder="1" applyProtection="1">
      <protection hidden="1"/>
    </xf>
    <xf numFmtId="4" fontId="37" fillId="7" borderId="0" xfId="2" applyNumberFormat="1" applyFont="1" applyFill="1" applyBorder="1" applyAlignment="1" applyProtection="1">
      <alignment wrapText="1"/>
      <protection hidden="1"/>
    </xf>
    <xf numFmtId="4" fontId="37" fillId="7" borderId="0" xfId="2" applyNumberFormat="1" applyFont="1" applyFill="1" applyBorder="1" applyProtection="1">
      <protection hidden="1"/>
    </xf>
    <xf numFmtId="0" fontId="37" fillId="7" borderId="18" xfId="2" applyFont="1" applyFill="1" applyBorder="1" applyProtection="1">
      <protection hidden="1"/>
    </xf>
    <xf numFmtId="0" fontId="0" fillId="7" borderId="18" xfId="2" applyFont="1" applyFill="1" applyBorder="1" applyAlignment="1" applyProtection="1">
      <alignment wrapText="1" shrinkToFit="1"/>
      <protection hidden="1"/>
    </xf>
    <xf numFmtId="167" fontId="37" fillId="7" borderId="0" xfId="1" applyNumberFormat="1" applyFont="1" applyFill="1" applyBorder="1" applyProtection="1">
      <protection hidden="1"/>
    </xf>
    <xf numFmtId="4" fontId="37" fillId="7" borderId="1" xfId="2" applyNumberFormat="1" applyFont="1" applyFill="1" applyBorder="1" applyAlignment="1" applyProtection="1">
      <alignment wrapText="1"/>
      <protection hidden="1"/>
    </xf>
    <xf numFmtId="0" fontId="0" fillId="8" borderId="18" xfId="2" applyFont="1" applyFill="1" applyBorder="1" applyProtection="1">
      <protection hidden="1"/>
    </xf>
    <xf numFmtId="0" fontId="38" fillId="0" borderId="18" xfId="2" applyFont="1" applyBorder="1" applyProtection="1">
      <protection hidden="1"/>
    </xf>
    <xf numFmtId="0" fontId="25" fillId="0" borderId="16" xfId="2" applyFont="1" applyFill="1" applyBorder="1" applyProtection="1">
      <protection hidden="1"/>
    </xf>
    <xf numFmtId="10" fontId="6" fillId="0" borderId="7" xfId="2" applyNumberFormat="1" applyFont="1" applyFill="1" applyBorder="1" applyProtection="1">
      <protection hidden="1"/>
    </xf>
    <xf numFmtId="178" fontId="3" fillId="0" borderId="0" xfId="2" applyNumberFormat="1" applyFont="1" applyBorder="1" applyProtection="1">
      <protection hidden="1"/>
    </xf>
    <xf numFmtId="181" fontId="25" fillId="0" borderId="6" xfId="2" applyNumberFormat="1" applyFont="1" applyFill="1" applyBorder="1" applyProtection="1">
      <protection hidden="1"/>
    </xf>
    <xf numFmtId="0" fontId="25" fillId="0" borderId="3" xfId="2" applyFont="1" applyFill="1" applyBorder="1" applyProtection="1">
      <protection hidden="1"/>
    </xf>
    <xf numFmtId="181" fontId="25" fillId="0" borderId="3" xfId="2" applyNumberFormat="1" applyFont="1" applyFill="1" applyBorder="1" applyProtection="1">
      <protection hidden="1"/>
    </xf>
    <xf numFmtId="0" fontId="27" fillId="13" borderId="0" xfId="0" applyFont="1" applyFill="1" applyBorder="1" applyProtection="1">
      <protection hidden="1"/>
    </xf>
    <xf numFmtId="174" fontId="25" fillId="13" borderId="0" xfId="2" applyNumberFormat="1" applyFont="1" applyFill="1" applyBorder="1" applyProtection="1">
      <protection hidden="1"/>
    </xf>
    <xf numFmtId="0" fontId="27" fillId="13" borderId="12" xfId="2" applyFont="1" applyFill="1" applyBorder="1" applyProtection="1">
      <protection hidden="1"/>
    </xf>
    <xf numFmtId="181" fontId="27" fillId="13" borderId="13" xfId="2" applyNumberFormat="1" applyFont="1" applyFill="1" applyBorder="1" applyProtection="1">
      <protection hidden="1"/>
    </xf>
    <xf numFmtId="0" fontId="25" fillId="0" borderId="36" xfId="0" applyFont="1" applyBorder="1" applyProtection="1">
      <protection hidden="1"/>
    </xf>
    <xf numFmtId="2" fontId="3" fillId="10" borderId="0" xfId="2" applyNumberFormat="1" applyFont="1" applyFill="1" applyBorder="1" applyProtection="1">
      <protection hidden="1"/>
    </xf>
    <xf numFmtId="0" fontId="11" fillId="0" borderId="0" xfId="2" applyFont="1" applyBorder="1" applyProtection="1">
      <protection hidden="1"/>
    </xf>
    <xf numFmtId="3" fontId="11" fillId="0" borderId="18" xfId="2" applyNumberFormat="1" applyFont="1" applyFill="1" applyBorder="1" applyProtection="1">
      <protection hidden="1"/>
    </xf>
    <xf numFmtId="0" fontId="3" fillId="10" borderId="18" xfId="2" applyFont="1" applyFill="1" applyBorder="1" applyProtection="1">
      <protection hidden="1"/>
    </xf>
    <xf numFmtId="4" fontId="38" fillId="7" borderId="6" xfId="2" applyNumberFormat="1" applyFont="1" applyFill="1" applyBorder="1" applyProtection="1">
      <protection hidden="1"/>
    </xf>
    <xf numFmtId="4" fontId="39" fillId="13" borderId="0" xfId="2" applyNumberFormat="1" applyFont="1" applyFill="1" applyBorder="1" applyProtection="1">
      <protection hidden="1"/>
    </xf>
    <xf numFmtId="4" fontId="40" fillId="10" borderId="0" xfId="2" applyNumberFormat="1" applyFont="1" applyFill="1" applyBorder="1" applyProtection="1">
      <protection hidden="1"/>
    </xf>
    <xf numFmtId="0" fontId="25" fillId="0" borderId="37" xfId="0" applyFont="1" applyBorder="1" applyProtection="1">
      <protection hidden="1"/>
    </xf>
    <xf numFmtId="0" fontId="25" fillId="0" borderId="22" xfId="0" applyFont="1" applyBorder="1" applyProtection="1">
      <protection hidden="1"/>
    </xf>
    <xf numFmtId="166" fontId="25" fillId="0" borderId="0" xfId="2" applyNumberFormat="1" applyFont="1" applyFill="1" applyBorder="1" applyProtection="1">
      <protection hidden="1"/>
    </xf>
    <xf numFmtId="0" fontId="6" fillId="0" borderId="5" xfId="2" applyFont="1" applyBorder="1" applyAlignment="1" applyProtection="1">
      <alignment wrapText="1"/>
      <protection hidden="1"/>
    </xf>
    <xf numFmtId="2" fontId="25" fillId="0" borderId="0" xfId="0" applyNumberFormat="1" applyFont="1" applyProtection="1">
      <protection hidden="1"/>
    </xf>
    <xf numFmtId="0" fontId="36" fillId="0" borderId="0" xfId="2" applyFont="1" applyBorder="1" applyAlignment="1" applyProtection="1">
      <protection hidden="1"/>
    </xf>
    <xf numFmtId="166" fontId="25" fillId="13" borderId="7" xfId="2" applyNumberFormat="1" applyFont="1" applyFill="1" applyBorder="1" applyProtection="1"/>
    <xf numFmtId="14" fontId="25" fillId="3" borderId="7" xfId="0" applyNumberFormat="1" applyFont="1" applyFill="1" applyBorder="1" applyProtection="1">
      <protection locked="0"/>
    </xf>
    <xf numFmtId="0" fontId="25" fillId="3" borderId="1" xfId="2" applyFont="1" applyFill="1" applyBorder="1" applyAlignment="1" applyProtection="1">
      <alignment horizontal="center"/>
      <protection locked="0"/>
    </xf>
    <xf numFmtId="0" fontId="33" fillId="0" borderId="0" xfId="0" applyFont="1" applyAlignment="1" applyProtection="1">
      <alignment wrapText="1" shrinkToFit="1"/>
      <protection hidden="1"/>
    </xf>
    <xf numFmtId="0" fontId="27" fillId="0" borderId="0" xfId="0" applyFont="1" applyAlignment="1" applyProtection="1">
      <alignment horizontal="left" vertical="top" wrapText="1" shrinkToFit="1"/>
      <protection hidden="1"/>
    </xf>
  </cellXfs>
  <cellStyles count="8">
    <cellStyle name="Euro" xfId="3"/>
    <cellStyle name="Prozent" xfId="1" builtinId="5"/>
    <cellStyle name="Standard" xfId="0" builtinId="0"/>
    <cellStyle name="Standard 2" xfId="4"/>
    <cellStyle name="Standard 3" xfId="5"/>
    <cellStyle name="Standard 3 2" xfId="7"/>
    <cellStyle name="Standard_DCF+VOFI" xfId="2"/>
    <cellStyle name="Währung 2" xfId="6"/>
  </cellStyles>
  <dxfs count="0"/>
  <tableStyles count="0" defaultTableStyle="TableStyleMedium2" defaultPivotStyle="PivotStyleLight16"/>
  <colors>
    <mruColors>
      <color rgb="FFCCFFCC"/>
      <color rgb="FFCCFFFF"/>
      <color rgb="FF99CCFF"/>
      <color rgb="FFFF3D01"/>
      <color rgb="FFFF79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5" tint="0.59999389629810485"/>
  </sheetPr>
  <dimension ref="A1:N285"/>
  <sheetViews>
    <sheetView showGridLines="0" tabSelected="1" topLeftCell="A262" zoomScale="40" zoomScaleNormal="40" zoomScaleSheetLayoutView="40" zoomScalePageLayoutView="40" workbookViewId="0">
      <selection activeCell="D53" sqref="D53"/>
    </sheetView>
  </sheetViews>
  <sheetFormatPr baseColWidth="10" defaultColWidth="11.453125" defaultRowHeight="30.75" customHeight="1" outlineLevelRow="2"/>
  <cols>
    <col min="1" max="1" width="3.81640625" style="27" customWidth="1"/>
    <col min="2" max="2" width="165" style="27" customWidth="1"/>
    <col min="3" max="3" width="18.26953125" style="27" customWidth="1"/>
    <col min="4" max="4" width="54.453125" style="27" customWidth="1"/>
    <col min="5" max="5" width="49.81640625" style="27" customWidth="1"/>
    <col min="6" max="6" width="38.81640625" style="27" bestFit="1" customWidth="1"/>
    <col min="7" max="7" width="2.1796875" style="27" customWidth="1"/>
    <col min="8" max="8" width="17" style="27" customWidth="1"/>
    <col min="9" max="9" width="12.453125" style="27" customWidth="1"/>
    <col min="10" max="10" width="11.453125" style="27"/>
    <col min="11" max="11" width="19.81640625" style="27" customWidth="1"/>
    <col min="12" max="12" width="11.453125" style="27"/>
    <col min="13" max="13" width="9.1796875" style="27" bestFit="1" customWidth="1"/>
    <col min="14" max="16384" width="11.453125" style="27"/>
  </cols>
  <sheetData>
    <row r="1" spans="1:14" ht="28"/>
    <row r="2" spans="1:14" ht="101.25" customHeight="1">
      <c r="B2" s="392" t="s">
        <v>182</v>
      </c>
      <c r="C2" s="392"/>
      <c r="D2" s="392"/>
      <c r="E2" s="392"/>
      <c r="F2" s="392"/>
    </row>
    <row r="4" spans="1:14" ht="58.5" customHeight="1">
      <c r="B4" s="28" t="s">
        <v>179</v>
      </c>
    </row>
    <row r="5" spans="1:14" ht="50.15" customHeight="1"/>
    <row r="6" spans="1:14" ht="30.75" customHeight="1">
      <c r="B6" s="10" t="s">
        <v>138</v>
      </c>
      <c r="C6" s="16"/>
      <c r="D6" s="391"/>
      <c r="E6" s="391"/>
      <c r="F6" s="391"/>
      <c r="G6" s="15"/>
      <c r="H6" s="12"/>
      <c r="I6" s="12"/>
      <c r="J6" s="15"/>
      <c r="K6" s="15"/>
      <c r="L6" s="15"/>
      <c r="M6" s="11"/>
      <c r="N6" s="13"/>
    </row>
    <row r="7" spans="1:14" ht="30.75" customHeight="1">
      <c r="B7" s="10"/>
      <c r="C7" s="16"/>
      <c r="D7" s="17"/>
      <c r="E7" s="18"/>
      <c r="F7" s="19"/>
      <c r="G7" s="15"/>
      <c r="H7" s="12"/>
      <c r="I7" s="12"/>
      <c r="J7" s="15"/>
      <c r="K7" s="15"/>
      <c r="L7" s="15"/>
      <c r="M7" s="11"/>
      <c r="N7" s="13"/>
    </row>
    <row r="8" spans="1:14" ht="30.75" customHeight="1">
      <c r="B8" s="10" t="s">
        <v>0</v>
      </c>
      <c r="C8" s="16"/>
      <c r="D8" s="391"/>
      <c r="E8" s="391"/>
      <c r="F8" s="391"/>
      <c r="G8" s="15"/>
      <c r="H8" s="12"/>
      <c r="I8" s="12"/>
      <c r="J8" s="15"/>
      <c r="K8" s="15"/>
      <c r="L8" s="15"/>
      <c r="M8" s="11"/>
      <c r="N8" s="13"/>
    </row>
    <row r="10" spans="1:14" ht="30.75" customHeight="1">
      <c r="B10" s="14" t="s">
        <v>137</v>
      </c>
    </row>
    <row r="11" spans="1:14" ht="30.75" customHeight="1" thickBot="1"/>
    <row r="12" spans="1:14" s="32" customFormat="1" ht="30.75" customHeight="1">
      <c r="A12" s="340"/>
      <c r="B12" s="365" t="s">
        <v>145</v>
      </c>
      <c r="C12" s="365" t="s">
        <v>145</v>
      </c>
      <c r="D12" s="345"/>
      <c r="E12" s="346"/>
      <c r="F12" s="347"/>
      <c r="G12" s="348"/>
      <c r="H12" s="30"/>
      <c r="I12" s="30"/>
      <c r="J12" s="31"/>
      <c r="K12" s="31"/>
      <c r="L12" s="31"/>
      <c r="N12" s="33"/>
    </row>
    <row r="13" spans="1:14" ht="30.75" customHeight="1">
      <c r="A13" s="341"/>
      <c r="B13" s="32"/>
      <c r="C13" s="32"/>
      <c r="D13" s="32"/>
      <c r="E13" s="32"/>
      <c r="F13" s="32"/>
      <c r="G13" s="342"/>
    </row>
    <row r="14" spans="1:14" ht="30.75" customHeight="1">
      <c r="A14" s="341"/>
      <c r="B14" s="29" t="s">
        <v>1</v>
      </c>
      <c r="C14" s="36"/>
      <c r="D14" s="37"/>
      <c r="E14" s="1"/>
      <c r="F14" s="32"/>
      <c r="G14" s="342"/>
    </row>
    <row r="15" spans="1:14" ht="30.75" customHeight="1">
      <c r="A15" s="341"/>
      <c r="B15" s="34" t="s">
        <v>169</v>
      </c>
      <c r="C15" s="32"/>
      <c r="D15" s="32"/>
      <c r="E15" s="1"/>
      <c r="F15" s="32"/>
      <c r="G15" s="342"/>
    </row>
    <row r="16" spans="1:14" ht="30.75" customHeight="1">
      <c r="A16" s="341"/>
      <c r="B16" s="34" t="s">
        <v>2</v>
      </c>
      <c r="C16" s="32"/>
      <c r="D16" s="32"/>
      <c r="E16" s="1"/>
      <c r="F16" s="32"/>
      <c r="G16" s="342"/>
    </row>
    <row r="17" spans="1:8" ht="30.75" customHeight="1">
      <c r="A17" s="341"/>
      <c r="B17" s="38"/>
      <c r="C17" s="38"/>
      <c r="D17" s="38"/>
      <c r="E17" s="38"/>
      <c r="F17" s="32"/>
      <c r="G17" s="342"/>
    </row>
    <row r="18" spans="1:8" ht="30.75" customHeight="1">
      <c r="A18" s="341"/>
      <c r="B18" s="39" t="s">
        <v>98</v>
      </c>
      <c r="C18" s="38"/>
      <c r="D18" s="38"/>
      <c r="E18" s="390"/>
      <c r="F18" s="32"/>
      <c r="G18" s="342"/>
    </row>
    <row r="19" spans="1:8" ht="30.75" customHeight="1">
      <c r="A19" s="341"/>
      <c r="B19" s="32"/>
      <c r="C19" s="32"/>
      <c r="D19" s="32"/>
      <c r="E19" s="32"/>
      <c r="F19" s="32"/>
      <c r="G19" s="342"/>
    </row>
    <row r="20" spans="1:8" ht="30.75" customHeight="1">
      <c r="A20" s="341"/>
      <c r="B20" s="29" t="s">
        <v>100</v>
      </c>
      <c r="C20" s="36"/>
      <c r="D20" s="36"/>
      <c r="E20" s="2">
        <v>0</v>
      </c>
      <c r="F20" s="32"/>
      <c r="G20" s="342"/>
    </row>
    <row r="21" spans="1:8" ht="30.75" customHeight="1">
      <c r="A21" s="341"/>
      <c r="B21" s="34" t="s">
        <v>101</v>
      </c>
      <c r="C21" s="32"/>
      <c r="D21" s="32"/>
      <c r="E21" s="2">
        <v>0</v>
      </c>
      <c r="F21" s="32"/>
      <c r="G21" s="342"/>
    </row>
    <row r="22" spans="1:8" ht="30.75" customHeight="1">
      <c r="A22" s="341"/>
      <c r="B22" s="40" t="s">
        <v>3</v>
      </c>
      <c r="C22" s="41"/>
      <c r="D22" s="41"/>
      <c r="E22" s="1">
        <v>1</v>
      </c>
      <c r="F22" s="32"/>
      <c r="G22" s="342"/>
    </row>
    <row r="23" spans="1:8" ht="30.75" customHeight="1">
      <c r="A23" s="341"/>
      <c r="B23" s="32"/>
      <c r="C23" s="32"/>
      <c r="D23" s="32"/>
      <c r="E23" s="32"/>
      <c r="F23" s="32"/>
      <c r="G23" s="342"/>
      <c r="H23" s="32"/>
    </row>
    <row r="24" spans="1:8" ht="30.75" customHeight="1">
      <c r="A24" s="341"/>
      <c r="B24" s="39" t="s">
        <v>99</v>
      </c>
      <c r="C24" s="38"/>
      <c r="D24" s="38"/>
      <c r="E24" s="2">
        <v>0</v>
      </c>
      <c r="F24" s="32"/>
      <c r="G24" s="342"/>
    </row>
    <row r="25" spans="1:8" ht="30.75" customHeight="1">
      <c r="A25" s="341"/>
      <c r="B25" s="42"/>
      <c r="C25" s="43"/>
      <c r="D25" s="43"/>
      <c r="E25" s="43"/>
      <c r="F25" s="44"/>
      <c r="G25" s="342"/>
    </row>
    <row r="26" spans="1:8" ht="30.75" customHeight="1">
      <c r="A26" s="341"/>
      <c r="B26" s="45" t="s">
        <v>4</v>
      </c>
      <c r="C26" s="46"/>
      <c r="D26" s="47"/>
      <c r="E26" s="3">
        <v>0</v>
      </c>
      <c r="F26" s="32"/>
      <c r="G26" s="342"/>
    </row>
    <row r="27" spans="1:8" ht="30.75" customHeight="1">
      <c r="A27" s="341"/>
      <c r="B27" s="48" t="s">
        <v>5</v>
      </c>
      <c r="C27" s="49"/>
      <c r="D27" s="50"/>
      <c r="E27" s="366">
        <v>1.4800000000000001E-2</v>
      </c>
      <c r="F27" s="32"/>
      <c r="G27" s="342"/>
    </row>
    <row r="28" spans="1:8" ht="30.75" customHeight="1">
      <c r="A28" s="341"/>
      <c r="B28" s="49"/>
      <c r="C28" s="52"/>
      <c r="D28" s="52"/>
      <c r="E28" s="52"/>
      <c r="F28" s="32"/>
      <c r="G28" s="342"/>
    </row>
    <row r="29" spans="1:8" ht="30.75" customHeight="1">
      <c r="A29" s="341"/>
      <c r="B29" s="53" t="s">
        <v>6</v>
      </c>
      <c r="C29" s="54"/>
      <c r="D29" s="54"/>
      <c r="E29" s="54"/>
      <c r="F29" s="55"/>
      <c r="G29" s="342"/>
    </row>
    <row r="30" spans="1:8" ht="30.75" customHeight="1" outlineLevel="1">
      <c r="A30" s="341"/>
      <c r="B30" s="56"/>
      <c r="C30" s="52"/>
      <c r="D30" s="52"/>
      <c r="E30" s="57"/>
      <c r="F30" s="32"/>
      <c r="G30" s="342"/>
    </row>
    <row r="31" spans="1:8" ht="30.75" customHeight="1" outlineLevel="1">
      <c r="A31" s="341"/>
      <c r="B31" s="353"/>
      <c r="C31" s="388"/>
      <c r="D31" s="49"/>
      <c r="E31" s="50"/>
      <c r="F31" s="32"/>
      <c r="G31" s="342"/>
    </row>
    <row r="32" spans="1:8" ht="30.75" customHeight="1" outlineLevel="1">
      <c r="A32" s="341"/>
      <c r="B32" s="58"/>
      <c r="C32" s="57"/>
      <c r="D32" s="59" t="s">
        <v>104</v>
      </c>
      <c r="E32" s="60"/>
      <c r="F32" s="32"/>
      <c r="G32" s="342"/>
    </row>
    <row r="33" spans="1:10" ht="31.5" customHeight="1" outlineLevel="1">
      <c r="A33" s="341"/>
      <c r="B33" s="61" t="s">
        <v>171</v>
      </c>
      <c r="C33" s="35"/>
      <c r="D33" s="62">
        <v>0.67</v>
      </c>
      <c r="E33" s="63">
        <f>E26*D33</f>
        <v>0</v>
      </c>
      <c r="F33" s="32"/>
      <c r="G33" s="342"/>
    </row>
    <row r="34" spans="1:10" ht="31.5" customHeight="1" outlineLevel="1">
      <c r="A34" s="341"/>
      <c r="B34" s="58"/>
      <c r="C34" s="32"/>
      <c r="D34" s="32"/>
      <c r="E34" s="35"/>
      <c r="F34" s="32"/>
      <c r="G34" s="342"/>
    </row>
    <row r="35" spans="1:10" ht="63.75" customHeight="1" outlineLevel="1">
      <c r="A35" s="341"/>
      <c r="B35" s="61" t="s">
        <v>180</v>
      </c>
      <c r="C35" s="64"/>
      <c r="D35" s="64"/>
      <c r="E35" s="65"/>
      <c r="F35" s="32"/>
      <c r="G35" s="342"/>
    </row>
    <row r="36" spans="1:10" ht="30.75" customHeight="1" outlineLevel="1">
      <c r="A36" s="341"/>
      <c r="B36" s="61" t="s">
        <v>168</v>
      </c>
      <c r="C36" s="43"/>
      <c r="D36" s="66"/>
      <c r="E36" s="3">
        <v>0</v>
      </c>
      <c r="F36" s="354"/>
      <c r="G36" s="342"/>
    </row>
    <row r="37" spans="1:10" ht="30.75" customHeight="1" outlineLevel="1">
      <c r="A37" s="341"/>
      <c r="B37" s="386" t="s">
        <v>160</v>
      </c>
      <c r="C37" s="43"/>
      <c r="D37" s="385"/>
      <c r="E37" s="51">
        <f>IF(E36&gt;0,E42/E26,0)</f>
        <v>0</v>
      </c>
      <c r="F37" s="354"/>
      <c r="G37" s="342"/>
      <c r="J37" s="387"/>
    </row>
    <row r="38" spans="1:10" ht="30.75" customHeight="1" outlineLevel="1">
      <c r="A38" s="341"/>
      <c r="B38" s="56"/>
      <c r="C38" s="52"/>
      <c r="D38" s="52"/>
      <c r="E38" s="67"/>
      <c r="F38" s="68"/>
      <c r="G38" s="342"/>
    </row>
    <row r="39" spans="1:10" ht="30.75" customHeight="1" outlineLevel="1">
      <c r="A39" s="341"/>
      <c r="B39" s="61" t="s">
        <v>102</v>
      </c>
      <c r="C39" s="69"/>
      <c r="D39" s="20">
        <v>0</v>
      </c>
      <c r="E39" s="67"/>
      <c r="F39" s="68"/>
      <c r="G39" s="342"/>
    </row>
    <row r="40" spans="1:10" ht="30.75" customHeight="1" outlineLevel="1">
      <c r="A40" s="341"/>
      <c r="B40" s="56"/>
      <c r="C40" s="52"/>
      <c r="D40" s="70">
        <f>D39*E22</f>
        <v>0</v>
      </c>
      <c r="E40" s="63" t="e">
        <f>D40/E20</f>
        <v>#DIV/0!</v>
      </c>
      <c r="F40" s="68"/>
      <c r="G40" s="342"/>
    </row>
    <row r="41" spans="1:10" ht="30.75" customHeight="1" outlineLevel="1">
      <c r="A41" s="341"/>
      <c r="B41" s="56"/>
      <c r="C41" s="52"/>
      <c r="D41" s="52"/>
      <c r="E41" s="67"/>
      <c r="F41" s="32"/>
      <c r="G41" s="342"/>
    </row>
    <row r="42" spans="1:10" ht="30.75" customHeight="1" outlineLevel="1">
      <c r="A42" s="341"/>
      <c r="B42" s="45" t="s">
        <v>126</v>
      </c>
      <c r="C42" s="46"/>
      <c r="D42" s="47"/>
      <c r="E42" s="389" t="e">
        <f>IF(E36&gt;0,E36+E40,E33+E40)</f>
        <v>#DIV/0!</v>
      </c>
      <c r="F42" s="32"/>
      <c r="G42" s="342"/>
    </row>
    <row r="43" spans="1:10" ht="30.75" customHeight="1" outlineLevel="1">
      <c r="A43" s="341"/>
      <c r="B43" s="71" t="s">
        <v>5</v>
      </c>
      <c r="C43" s="52"/>
      <c r="D43" s="52"/>
      <c r="E43" s="366">
        <v>1.4800000000000001E-2</v>
      </c>
      <c r="F43" s="68"/>
      <c r="G43" s="342"/>
    </row>
    <row r="44" spans="1:10" ht="30.75" customHeight="1" outlineLevel="1">
      <c r="A44" s="341"/>
      <c r="B44" s="56"/>
      <c r="C44" s="52"/>
      <c r="D44" s="52"/>
      <c r="E44" s="67"/>
      <c r="F44" s="68"/>
      <c r="G44" s="342"/>
    </row>
    <row r="45" spans="1:10" ht="30.75" customHeight="1" outlineLevel="1">
      <c r="A45" s="341"/>
      <c r="B45" s="56" t="s">
        <v>124</v>
      </c>
      <c r="C45" s="52"/>
      <c r="D45" s="52"/>
      <c r="E45" s="67"/>
      <c r="F45" s="68"/>
      <c r="G45" s="342"/>
    </row>
    <row r="46" spans="1:10" ht="30.75" customHeight="1" outlineLevel="1">
      <c r="A46" s="341"/>
      <c r="B46" s="72" t="s">
        <v>125</v>
      </c>
      <c r="C46" s="73"/>
      <c r="D46" s="73"/>
      <c r="E46" s="74">
        <v>0</v>
      </c>
      <c r="F46" s="43"/>
      <c r="G46" s="342"/>
    </row>
    <row r="47" spans="1:10" ht="30.75" customHeight="1" outlineLevel="1">
      <c r="A47" s="341"/>
      <c r="B47" s="71" t="s">
        <v>5</v>
      </c>
      <c r="C47" s="52"/>
      <c r="D47" s="52"/>
      <c r="E47" s="51">
        <v>0.02</v>
      </c>
      <c r="F47" s="68"/>
      <c r="G47" s="342"/>
    </row>
    <row r="48" spans="1:10" s="78" customFormat="1" ht="30.75" customHeight="1" outlineLevel="1">
      <c r="A48" s="341"/>
      <c r="B48" s="72"/>
      <c r="C48" s="75"/>
      <c r="D48" s="75"/>
      <c r="E48" s="76"/>
      <c r="F48" s="77"/>
      <c r="G48" s="342"/>
    </row>
    <row r="49" spans="1:7" ht="53.25" customHeight="1" outlineLevel="1">
      <c r="A49" s="341"/>
      <c r="B49" s="61" t="s">
        <v>140</v>
      </c>
      <c r="C49" s="79"/>
      <c r="D49" s="79"/>
      <c r="E49" s="63">
        <v>12</v>
      </c>
      <c r="F49" s="43"/>
      <c r="G49" s="342"/>
    </row>
    <row r="50" spans="1:7" ht="30.75" customHeight="1" outlineLevel="1">
      <c r="A50" s="341"/>
      <c r="B50" s="71" t="s">
        <v>5</v>
      </c>
      <c r="C50" s="52"/>
      <c r="D50" s="52"/>
      <c r="E50" s="51">
        <v>0.02</v>
      </c>
      <c r="F50" s="68"/>
      <c r="G50" s="342"/>
    </row>
    <row r="51" spans="1:7" ht="30.75" customHeight="1" outlineLevel="1">
      <c r="A51" s="341"/>
      <c r="B51" s="71"/>
      <c r="C51" s="52"/>
      <c r="D51" s="52"/>
      <c r="E51" s="67"/>
      <c r="F51" s="68"/>
      <c r="G51" s="342"/>
    </row>
    <row r="52" spans="1:7" ht="30.75" customHeight="1" outlineLevel="1">
      <c r="A52" s="341"/>
      <c r="B52" s="56" t="s">
        <v>106</v>
      </c>
      <c r="C52" s="52"/>
      <c r="D52" s="52"/>
      <c r="E52" s="67"/>
      <c r="F52" s="68"/>
      <c r="G52" s="342"/>
    </row>
    <row r="53" spans="1:7" ht="30.75" customHeight="1" outlineLevel="1">
      <c r="A53" s="341"/>
      <c r="B53" s="71" t="s">
        <v>107</v>
      </c>
      <c r="C53" s="52"/>
      <c r="D53" s="4">
        <v>0</v>
      </c>
      <c r="E53" s="67"/>
      <c r="F53" s="68"/>
      <c r="G53" s="342"/>
    </row>
    <row r="54" spans="1:7" ht="30.75" customHeight="1" outlineLevel="1">
      <c r="A54" s="341"/>
      <c r="B54" s="71" t="s">
        <v>109</v>
      </c>
      <c r="C54" s="52"/>
      <c r="D54" s="187">
        <v>25</v>
      </c>
      <c r="E54" s="67"/>
      <c r="F54" s="68"/>
      <c r="G54" s="342"/>
    </row>
    <row r="55" spans="1:7" ht="30.75" customHeight="1" outlineLevel="1">
      <c r="A55" s="341"/>
      <c r="B55" s="71" t="s">
        <v>108</v>
      </c>
      <c r="C55" s="52"/>
      <c r="D55" s="4">
        <v>0</v>
      </c>
      <c r="E55" s="67"/>
      <c r="F55" s="68"/>
      <c r="G55" s="342"/>
    </row>
    <row r="56" spans="1:7" ht="30.75" customHeight="1" outlineLevel="1">
      <c r="A56" s="341"/>
      <c r="B56" s="71" t="s">
        <v>110</v>
      </c>
      <c r="C56" s="52"/>
      <c r="D56" s="187">
        <v>10</v>
      </c>
      <c r="E56" s="67"/>
      <c r="F56" s="68"/>
      <c r="G56" s="342"/>
    </row>
    <row r="57" spans="1:7" ht="30.75" customHeight="1" outlineLevel="1">
      <c r="A57" s="341"/>
      <c r="B57" s="71" t="s">
        <v>111</v>
      </c>
      <c r="C57" s="52"/>
      <c r="D57" s="51">
        <v>0.02</v>
      </c>
      <c r="E57" s="67"/>
      <c r="F57" s="68"/>
      <c r="G57" s="342"/>
    </row>
    <row r="58" spans="1:7" s="82" customFormat="1" ht="30.75" customHeight="1" outlineLevel="1">
      <c r="A58" s="341"/>
      <c r="B58" s="80"/>
      <c r="C58" s="81"/>
      <c r="D58" s="81"/>
      <c r="E58" s="67"/>
      <c r="F58" s="68"/>
      <c r="G58" s="342"/>
    </row>
    <row r="59" spans="1:7" ht="30.75" customHeight="1" outlineLevel="1">
      <c r="A59" s="341"/>
      <c r="B59" s="34" t="s">
        <v>8</v>
      </c>
      <c r="C59" s="32"/>
      <c r="D59" s="35"/>
      <c r="E59" s="62">
        <v>0</v>
      </c>
      <c r="F59" s="32"/>
      <c r="G59" s="342"/>
    </row>
    <row r="60" spans="1:7" ht="30.75" customHeight="1" outlineLevel="1">
      <c r="A60" s="341"/>
      <c r="B60" s="34"/>
      <c r="C60" s="32"/>
      <c r="D60" s="32"/>
      <c r="E60" s="83"/>
      <c r="F60" s="32"/>
      <c r="G60" s="342"/>
    </row>
    <row r="61" spans="1:7" ht="30.75" customHeight="1" outlineLevel="1">
      <c r="A61" s="341"/>
      <c r="B61" s="34" t="s">
        <v>105</v>
      </c>
      <c r="C61" s="32"/>
      <c r="D61" s="32"/>
      <c r="E61" s="74">
        <v>0</v>
      </c>
      <c r="F61" s="32"/>
      <c r="G61" s="342"/>
    </row>
    <row r="62" spans="1:7" ht="30.75" customHeight="1" outlineLevel="1">
      <c r="A62" s="341"/>
      <c r="B62" s="48" t="s">
        <v>5</v>
      </c>
      <c r="C62" s="49"/>
      <c r="D62" s="49"/>
      <c r="E62" s="51">
        <v>1.4999999999999999E-2</v>
      </c>
      <c r="F62" s="68"/>
      <c r="G62" s="342"/>
    </row>
    <row r="63" spans="1:7" ht="30.75" customHeight="1" outlineLevel="1">
      <c r="A63" s="341"/>
      <c r="B63" s="84"/>
      <c r="C63" s="85"/>
      <c r="D63" s="85"/>
      <c r="E63" s="86"/>
      <c r="F63" s="68"/>
      <c r="G63" s="342"/>
    </row>
    <row r="64" spans="1:7" ht="30.75" customHeight="1" outlineLevel="1">
      <c r="A64" s="341"/>
      <c r="B64" s="72" t="s">
        <v>115</v>
      </c>
      <c r="C64" s="52"/>
      <c r="D64" s="52"/>
      <c r="E64" s="67"/>
      <c r="F64" s="68"/>
      <c r="G64" s="342"/>
    </row>
    <row r="65" spans="1:7" ht="30.75" customHeight="1" outlineLevel="2">
      <c r="A65" s="341"/>
      <c r="B65" s="72"/>
      <c r="C65" s="52"/>
      <c r="D65" s="52"/>
      <c r="E65" s="67"/>
      <c r="F65" s="68"/>
      <c r="G65" s="342"/>
    </row>
    <row r="66" spans="1:7" ht="30.75" hidden="1" customHeight="1" outlineLevel="2">
      <c r="A66" s="341"/>
      <c r="B66" s="72"/>
      <c r="C66" s="52"/>
      <c r="D66" s="52"/>
      <c r="E66" s="67"/>
      <c r="F66" s="68"/>
      <c r="G66" s="342"/>
    </row>
    <row r="67" spans="1:7" ht="31.5" customHeight="1" outlineLevel="2">
      <c r="A67" s="341"/>
      <c r="B67" s="72" t="s">
        <v>183</v>
      </c>
      <c r="C67" s="52"/>
      <c r="D67" s="52"/>
      <c r="E67" s="6">
        <v>0</v>
      </c>
      <c r="F67" s="68"/>
      <c r="G67" s="342"/>
    </row>
    <row r="68" spans="1:7" ht="30.75" customHeight="1" outlineLevel="2">
      <c r="A68" s="341"/>
      <c r="B68" s="71" t="s">
        <v>5</v>
      </c>
      <c r="C68" s="52"/>
      <c r="D68" s="52"/>
      <c r="E68" s="51">
        <v>0.02</v>
      </c>
      <c r="F68" s="68"/>
      <c r="G68" s="342"/>
    </row>
    <row r="69" spans="1:7" ht="30.75" customHeight="1" outlineLevel="2">
      <c r="A69" s="341"/>
      <c r="B69" s="71"/>
      <c r="C69" s="52"/>
      <c r="D69" s="52"/>
      <c r="E69" s="67"/>
      <c r="F69" s="68"/>
      <c r="G69" s="342"/>
    </row>
    <row r="70" spans="1:7" ht="30.75" customHeight="1" outlineLevel="2">
      <c r="A70" s="341"/>
      <c r="B70" s="87" t="s">
        <v>119</v>
      </c>
      <c r="C70" s="88"/>
      <c r="D70" s="88"/>
      <c r="E70" s="89"/>
      <c r="F70" s="68"/>
      <c r="G70" s="342"/>
    </row>
    <row r="71" spans="1:7" ht="30.75" customHeight="1" outlineLevel="2">
      <c r="A71" s="341"/>
      <c r="B71" s="90"/>
      <c r="C71" s="88"/>
      <c r="D71" s="88"/>
      <c r="E71" s="89"/>
      <c r="F71" s="68"/>
      <c r="G71" s="342"/>
    </row>
    <row r="72" spans="1:7" ht="30.75" customHeight="1" outlineLevel="2">
      <c r="A72" s="341"/>
      <c r="B72" s="91" t="s">
        <v>117</v>
      </c>
      <c r="C72" s="88"/>
      <c r="D72" s="88"/>
      <c r="E72" s="23">
        <v>0</v>
      </c>
      <c r="F72" s="68"/>
      <c r="G72" s="342"/>
    </row>
    <row r="73" spans="1:7" ht="30.75" customHeight="1" outlineLevel="2">
      <c r="A73" s="341"/>
      <c r="B73" s="91" t="s">
        <v>116</v>
      </c>
      <c r="C73" s="88"/>
      <c r="D73" s="88"/>
      <c r="E73" s="89"/>
      <c r="F73" s="68"/>
      <c r="G73" s="342"/>
    </row>
    <row r="74" spans="1:7" ht="30.75" customHeight="1" outlineLevel="2">
      <c r="A74" s="341"/>
      <c r="B74" s="92" t="s">
        <v>118</v>
      </c>
      <c r="C74" s="93"/>
      <c r="D74" s="93"/>
      <c r="E74" s="23">
        <v>0</v>
      </c>
      <c r="F74" s="68"/>
      <c r="G74" s="342"/>
    </row>
    <row r="75" spans="1:7" ht="30.75" customHeight="1" outlineLevel="1">
      <c r="A75" s="341"/>
      <c r="B75" s="94"/>
      <c r="C75" s="52"/>
      <c r="D75" s="52"/>
      <c r="E75" s="95"/>
      <c r="F75" s="68"/>
      <c r="G75" s="342"/>
    </row>
    <row r="76" spans="1:7" ht="30.75" customHeight="1">
      <c r="A76" s="341"/>
      <c r="B76" s="32"/>
      <c r="C76" s="32"/>
      <c r="D76" s="32"/>
      <c r="E76" s="32"/>
      <c r="F76" s="32"/>
      <c r="G76" s="342"/>
    </row>
    <row r="77" spans="1:7" ht="30.75" customHeight="1">
      <c r="A77" s="341"/>
      <c r="B77" s="53" t="s">
        <v>131</v>
      </c>
      <c r="C77" s="54"/>
      <c r="D77" s="54"/>
      <c r="E77" s="96"/>
      <c r="F77" s="32"/>
      <c r="G77" s="342"/>
    </row>
    <row r="78" spans="1:7" ht="30.75" customHeight="1" outlineLevel="1">
      <c r="A78" s="341"/>
      <c r="B78" s="34"/>
      <c r="C78" s="97"/>
      <c r="D78" s="97"/>
      <c r="E78" s="98"/>
      <c r="F78" s="32"/>
      <c r="G78" s="342"/>
    </row>
    <row r="79" spans="1:7" s="82" customFormat="1" ht="30.75" customHeight="1" outlineLevel="1">
      <c r="A79" s="341"/>
      <c r="B79" s="99" t="s">
        <v>170</v>
      </c>
      <c r="C79" s="43"/>
      <c r="D79" s="43"/>
      <c r="E79" s="69"/>
      <c r="F79" s="32"/>
      <c r="G79" s="342"/>
    </row>
    <row r="80" spans="1:7" s="82" customFormat="1" ht="30.75" customHeight="1" outlineLevel="1">
      <c r="A80" s="341"/>
      <c r="B80" s="99" t="s">
        <v>146</v>
      </c>
      <c r="C80" s="43"/>
      <c r="D80" s="100">
        <f>IF(E36&gt;0,321.6*((100-(E36*100/E26))/33),321.6)</f>
        <v>321.60000000000002</v>
      </c>
      <c r="E80" s="101">
        <f>D80*$E$20</f>
        <v>0</v>
      </c>
      <c r="F80" s="32"/>
      <c r="G80" s="342"/>
    </row>
    <row r="81" spans="1:7" ht="35.15" customHeight="1" outlineLevel="1">
      <c r="A81" s="341"/>
      <c r="B81" s="99" t="s">
        <v>9</v>
      </c>
      <c r="C81" s="43"/>
      <c r="D81" s="100">
        <f>IF(E36&gt;0,438.72*((100-(E36*100/E26))/33),438.72)</f>
        <v>438.72</v>
      </c>
      <c r="E81" s="101">
        <f>D81*$E$20</f>
        <v>0</v>
      </c>
      <c r="F81" s="32"/>
      <c r="G81" s="342"/>
    </row>
    <row r="82" spans="1:7" ht="30.75" customHeight="1" outlineLevel="1">
      <c r="A82" s="341"/>
      <c r="B82" s="99" t="s">
        <v>10</v>
      </c>
      <c r="C82" s="43"/>
      <c r="D82" s="100">
        <f>IF(E36&gt;0,614.4*((100-(E36*100/E26))/33),614.4)</f>
        <v>614.4</v>
      </c>
      <c r="E82" s="101">
        <f>D82*$E$20</f>
        <v>0</v>
      </c>
      <c r="F82" s="32"/>
      <c r="G82" s="342"/>
    </row>
    <row r="83" spans="1:7" ht="30.75" customHeight="1" outlineLevel="1">
      <c r="A83" s="341"/>
      <c r="B83" s="99" t="s">
        <v>147</v>
      </c>
      <c r="C83" s="43"/>
      <c r="D83" s="100">
        <f>IF(E36&gt;0,682.56*((100-(E36*100/E26))/33),682.56)</f>
        <v>682.56</v>
      </c>
      <c r="E83" s="101">
        <f>D83*$E$20</f>
        <v>0</v>
      </c>
      <c r="F83" s="32"/>
      <c r="G83" s="342"/>
    </row>
    <row r="84" spans="1:7" ht="30.75" customHeight="1" outlineLevel="1">
      <c r="A84" s="341"/>
      <c r="B84" s="99"/>
      <c r="C84" s="43"/>
      <c r="D84" s="102"/>
      <c r="E84" s="103"/>
      <c r="F84" s="32"/>
      <c r="G84" s="342"/>
    </row>
    <row r="85" spans="1:7" ht="30.75" customHeight="1" outlineLevel="1">
      <c r="A85" s="341"/>
      <c r="B85" s="99"/>
      <c r="C85" s="32"/>
      <c r="D85" s="32"/>
      <c r="E85" s="35"/>
      <c r="F85" s="32"/>
      <c r="G85" s="342"/>
    </row>
    <row r="86" spans="1:7" ht="30.75" customHeight="1" outlineLevel="1">
      <c r="A86" s="341"/>
      <c r="B86" s="106" t="s">
        <v>172</v>
      </c>
      <c r="C86" s="107" t="s">
        <v>139</v>
      </c>
      <c r="D86" s="24"/>
      <c r="E86" s="22"/>
      <c r="F86" s="32"/>
      <c r="G86" s="342"/>
    </row>
    <row r="87" spans="1:7" ht="30.75" customHeight="1" outlineLevel="1">
      <c r="A87" s="341"/>
      <c r="B87" s="109" t="s">
        <v>11</v>
      </c>
      <c r="C87" s="110"/>
      <c r="D87" s="111"/>
      <c r="E87" s="112">
        <v>0.01</v>
      </c>
      <c r="F87" s="32"/>
      <c r="G87" s="342"/>
    </row>
    <row r="88" spans="1:7" ht="30.75" customHeight="1" outlineLevel="1" thickBot="1">
      <c r="A88" s="341"/>
      <c r="B88" s="106" t="s">
        <v>12</v>
      </c>
      <c r="C88" s="113"/>
      <c r="D88" s="113"/>
      <c r="E88" s="114">
        <f>E86+E87</f>
        <v>0.01</v>
      </c>
      <c r="F88" s="32"/>
      <c r="G88" s="342"/>
    </row>
    <row r="89" spans="1:7" ht="30.75" customHeight="1" outlineLevel="1" thickTop="1">
      <c r="A89" s="341"/>
      <c r="B89" s="115"/>
      <c r="C89" s="116"/>
      <c r="D89" s="116"/>
      <c r="E89" s="117"/>
      <c r="F89" s="32"/>
      <c r="G89" s="342"/>
    </row>
    <row r="90" spans="1:7" ht="30.75" customHeight="1" outlineLevel="1">
      <c r="A90" s="341"/>
      <c r="B90" s="115" t="s">
        <v>148</v>
      </c>
      <c r="C90" s="118"/>
      <c r="D90" s="118"/>
      <c r="E90" s="101" t="e">
        <f>'Berechnung (Bestandsförderung)'!C75</f>
        <v>#DIV/0!</v>
      </c>
      <c r="F90" s="32"/>
      <c r="G90" s="342"/>
    </row>
    <row r="91" spans="1:7" ht="30.75" customHeight="1" outlineLevel="1">
      <c r="A91" s="341"/>
      <c r="B91" s="119" t="s">
        <v>132</v>
      </c>
      <c r="C91" s="120"/>
      <c r="D91" s="120"/>
      <c r="E91" s="121"/>
      <c r="F91" s="32"/>
      <c r="G91" s="342"/>
    </row>
    <row r="92" spans="1:7" ht="30.75" customHeight="1" outlineLevel="1">
      <c r="A92" s="341"/>
      <c r="B92" s="122" t="s">
        <v>133</v>
      </c>
      <c r="C92" s="43"/>
      <c r="D92" s="43"/>
      <c r="E92" s="7">
        <v>0</v>
      </c>
      <c r="F92" s="32"/>
      <c r="G92" s="342"/>
    </row>
    <row r="93" spans="1:7" ht="30.75" customHeight="1" outlineLevel="1">
      <c r="A93" s="341"/>
      <c r="B93" s="123" t="s">
        <v>134</v>
      </c>
      <c r="C93" s="124"/>
      <c r="D93" s="124"/>
      <c r="E93" s="121"/>
      <c r="F93" s="32"/>
      <c r="G93" s="342"/>
    </row>
    <row r="94" spans="1:7" ht="30.75" customHeight="1" outlineLevel="1">
      <c r="A94" s="341"/>
      <c r="B94" s="125" t="s">
        <v>149</v>
      </c>
      <c r="C94" s="126"/>
      <c r="D94" s="126"/>
      <c r="E94" s="127" t="e">
        <f>E90-E92</f>
        <v>#DIV/0!</v>
      </c>
      <c r="F94" s="32"/>
      <c r="G94" s="342"/>
    </row>
    <row r="95" spans="1:7" ht="30.75" customHeight="1" outlineLevel="1">
      <c r="A95" s="341"/>
      <c r="B95" s="128" t="s">
        <v>14</v>
      </c>
      <c r="C95" s="129"/>
      <c r="D95" s="130" t="e">
        <f>E95/$E$20</f>
        <v>#DIV/0!</v>
      </c>
      <c r="E95" s="131" t="e">
        <f>MIN(E80,E94)</f>
        <v>#DIV/0!</v>
      </c>
      <c r="F95" s="32"/>
      <c r="G95" s="342"/>
    </row>
    <row r="96" spans="1:7" ht="30.75" customHeight="1" outlineLevel="1">
      <c r="A96" s="341"/>
      <c r="B96" s="119" t="s">
        <v>181</v>
      </c>
      <c r="C96" s="118"/>
      <c r="D96" s="132"/>
      <c r="E96" s="101">
        <f>(E72+E74)*0.4</f>
        <v>0</v>
      </c>
      <c r="F96" s="32"/>
      <c r="G96" s="342"/>
    </row>
    <row r="97" spans="1:8" ht="30.75" customHeight="1" outlineLevel="1">
      <c r="A97" s="341"/>
      <c r="B97" s="133" t="s">
        <v>128</v>
      </c>
      <c r="C97" s="134"/>
      <c r="D97" s="135" t="e">
        <f>E97/$E$20</f>
        <v>#DIV/0!</v>
      </c>
      <c r="E97" s="136" t="e">
        <f>MIN(E95,E96)</f>
        <v>#DIV/0!</v>
      </c>
      <c r="F97" s="32"/>
      <c r="G97" s="342"/>
    </row>
    <row r="98" spans="1:8" ht="30.75" customHeight="1" outlineLevel="1">
      <c r="A98" s="341"/>
      <c r="B98" s="119"/>
      <c r="C98" s="120"/>
      <c r="D98" s="137"/>
      <c r="E98" s="138"/>
      <c r="F98" s="32"/>
      <c r="G98" s="342"/>
    </row>
    <row r="99" spans="1:8" ht="30.75" customHeight="1" outlineLevel="1">
      <c r="A99" s="341"/>
      <c r="B99" s="34"/>
      <c r="C99" s="32"/>
      <c r="D99" s="32"/>
      <c r="E99" s="35"/>
      <c r="F99" s="32"/>
      <c r="G99" s="342"/>
    </row>
    <row r="100" spans="1:8" ht="28" outlineLevel="1">
      <c r="A100" s="341"/>
      <c r="B100" s="106" t="s">
        <v>173</v>
      </c>
      <c r="C100" s="107" t="s">
        <v>139</v>
      </c>
      <c r="D100" s="24"/>
      <c r="E100" s="22"/>
      <c r="F100" s="32"/>
      <c r="G100" s="342"/>
      <c r="H100" s="108"/>
    </row>
    <row r="101" spans="1:8" s="82" customFormat="1" ht="30.75" customHeight="1" outlineLevel="1">
      <c r="A101" s="341"/>
      <c r="B101" s="109" t="s">
        <v>11</v>
      </c>
      <c r="C101" s="110"/>
      <c r="D101" s="111"/>
      <c r="E101" s="112">
        <v>0.01</v>
      </c>
      <c r="F101" s="32"/>
      <c r="G101" s="342"/>
    </row>
    <row r="102" spans="1:8" ht="30.75" customHeight="1" outlineLevel="1" thickBot="1">
      <c r="A102" s="341"/>
      <c r="B102" s="106" t="s">
        <v>12</v>
      </c>
      <c r="C102" s="113"/>
      <c r="D102" s="113"/>
      <c r="E102" s="114">
        <f>E100+E101</f>
        <v>0.01</v>
      </c>
      <c r="F102" s="32"/>
      <c r="G102" s="342"/>
    </row>
    <row r="103" spans="1:8" ht="30.75" customHeight="1" outlineLevel="1" thickTop="1">
      <c r="A103" s="341"/>
      <c r="B103" s="115"/>
      <c r="C103" s="116"/>
      <c r="D103" s="116"/>
      <c r="E103" s="117"/>
      <c r="F103" s="32"/>
      <c r="G103" s="342"/>
    </row>
    <row r="104" spans="1:8" ht="30.75" customHeight="1" outlineLevel="1">
      <c r="B104" s="115" t="s">
        <v>121</v>
      </c>
      <c r="C104" s="118"/>
      <c r="D104" s="118"/>
      <c r="E104" s="101" t="e">
        <f>'Berechnung (Bestandsförderung)'!C76</f>
        <v>#DIV/0!</v>
      </c>
      <c r="F104" s="32"/>
      <c r="G104" s="342"/>
    </row>
    <row r="105" spans="1:8" ht="31.5" customHeight="1" outlineLevel="1">
      <c r="A105" s="341"/>
      <c r="B105" s="119" t="s">
        <v>132</v>
      </c>
      <c r="C105" s="120"/>
      <c r="D105" s="120"/>
      <c r="E105" s="121"/>
      <c r="F105" s="32"/>
      <c r="G105" s="342"/>
    </row>
    <row r="106" spans="1:8" ht="31.5" customHeight="1" outlineLevel="1">
      <c r="A106" s="341"/>
      <c r="B106" s="122" t="s">
        <v>133</v>
      </c>
      <c r="C106" s="43"/>
      <c r="D106" s="43"/>
      <c r="E106" s="7">
        <f>E92</f>
        <v>0</v>
      </c>
      <c r="F106" s="32"/>
      <c r="G106" s="342"/>
    </row>
    <row r="107" spans="1:8" ht="31.5" customHeight="1" outlineLevel="1">
      <c r="A107" s="341"/>
      <c r="B107" s="123" t="s">
        <v>134</v>
      </c>
      <c r="C107" s="124"/>
      <c r="D107" s="124"/>
      <c r="E107" s="121"/>
      <c r="F107" s="32"/>
      <c r="G107" s="342"/>
    </row>
    <row r="108" spans="1:8" ht="31.5" customHeight="1" outlineLevel="1">
      <c r="A108" s="341"/>
      <c r="B108" s="125" t="s">
        <v>135</v>
      </c>
      <c r="C108" s="126"/>
      <c r="D108" s="126"/>
      <c r="E108" s="127" t="e">
        <f>E104-E106</f>
        <v>#DIV/0!</v>
      </c>
      <c r="F108" s="32"/>
      <c r="G108" s="342"/>
    </row>
    <row r="109" spans="1:8" ht="30.75" customHeight="1" outlineLevel="1">
      <c r="A109" s="341"/>
      <c r="B109" s="128" t="s">
        <v>14</v>
      </c>
      <c r="C109" s="129"/>
      <c r="D109" s="130" t="e">
        <f>E109/$E$20</f>
        <v>#DIV/0!</v>
      </c>
      <c r="E109" s="131" t="e">
        <f>MIN(E81,E108)</f>
        <v>#DIV/0!</v>
      </c>
      <c r="F109" s="32"/>
      <c r="G109" s="342"/>
    </row>
    <row r="110" spans="1:8" ht="30.75" customHeight="1" outlineLevel="1">
      <c r="A110" s="341"/>
      <c r="B110" s="119" t="s">
        <v>181</v>
      </c>
      <c r="C110" s="118"/>
      <c r="D110" s="132"/>
      <c r="E110" s="101">
        <f>(E72+E74)*0.4</f>
        <v>0</v>
      </c>
      <c r="F110" s="32"/>
      <c r="G110" s="342"/>
    </row>
    <row r="111" spans="1:8" ht="30.75" customHeight="1" outlineLevel="1">
      <c r="A111" s="341"/>
      <c r="B111" s="133" t="s">
        <v>128</v>
      </c>
      <c r="C111" s="134"/>
      <c r="D111" s="135" t="e">
        <f>E111/$E$20</f>
        <v>#DIV/0!</v>
      </c>
      <c r="E111" s="136" t="e">
        <f>MIN(E109,E110)</f>
        <v>#DIV/0!</v>
      </c>
      <c r="F111" s="32"/>
      <c r="G111" s="342"/>
    </row>
    <row r="112" spans="1:8" ht="30.75" customHeight="1" outlineLevel="1">
      <c r="A112" s="341"/>
      <c r="B112" s="119"/>
      <c r="C112" s="120"/>
      <c r="D112" s="137"/>
      <c r="E112" s="138"/>
      <c r="F112" s="43"/>
      <c r="G112" s="342"/>
    </row>
    <row r="113" spans="1:8" ht="30.75" customHeight="1" outlineLevel="1">
      <c r="A113" s="341"/>
      <c r="B113" s="34"/>
      <c r="C113" s="32"/>
      <c r="D113" s="32"/>
      <c r="E113" s="35"/>
      <c r="F113" s="32"/>
      <c r="G113" s="342"/>
    </row>
    <row r="114" spans="1:8" ht="28" outlineLevel="1">
      <c r="A114" s="341"/>
      <c r="B114" s="106" t="s">
        <v>174</v>
      </c>
      <c r="C114" s="139" t="s">
        <v>139</v>
      </c>
      <c r="D114" s="25"/>
      <c r="E114" s="21"/>
      <c r="F114" s="32"/>
      <c r="G114" s="342"/>
      <c r="H114" s="108"/>
    </row>
    <row r="115" spans="1:8" s="82" customFormat="1" ht="30.75" customHeight="1" outlineLevel="1">
      <c r="A115" s="341"/>
      <c r="B115" s="106" t="s">
        <v>11</v>
      </c>
      <c r="C115" s="140"/>
      <c r="D115" s="140"/>
      <c r="E115" s="112">
        <v>0.01</v>
      </c>
      <c r="F115" s="32"/>
      <c r="G115" s="342"/>
    </row>
    <row r="116" spans="1:8" ht="30.75" customHeight="1" outlineLevel="1" thickBot="1">
      <c r="A116" s="341"/>
      <c r="B116" s="106" t="s">
        <v>12</v>
      </c>
      <c r="C116" s="113"/>
      <c r="D116" s="113"/>
      <c r="E116" s="114">
        <f>E114+E115</f>
        <v>0.01</v>
      </c>
      <c r="F116" s="32"/>
      <c r="G116" s="342"/>
    </row>
    <row r="117" spans="1:8" ht="30.75" customHeight="1" outlineLevel="1" thickTop="1">
      <c r="A117" s="341"/>
      <c r="B117" s="115"/>
      <c r="C117" s="116"/>
      <c r="D117" s="116"/>
      <c r="E117" s="141"/>
      <c r="F117" s="32"/>
      <c r="G117" s="342"/>
    </row>
    <row r="118" spans="1:8" ht="30.75" customHeight="1" outlineLevel="1">
      <c r="A118" s="341"/>
      <c r="B118" s="122" t="s">
        <v>122</v>
      </c>
      <c r="C118" s="43"/>
      <c r="D118" s="43"/>
      <c r="E118" s="142" t="e">
        <f>'Berechnung (Bestandsförderung)'!C77</f>
        <v>#DIV/0!</v>
      </c>
      <c r="F118" s="32"/>
      <c r="G118" s="342"/>
    </row>
    <row r="119" spans="1:8" s="82" customFormat="1" ht="31.5" customHeight="1" outlineLevel="1">
      <c r="A119" s="343"/>
      <c r="B119" s="119" t="s">
        <v>132</v>
      </c>
      <c r="C119" s="120"/>
      <c r="D119" s="120"/>
      <c r="E119" s="121"/>
      <c r="F119" s="43"/>
      <c r="G119" s="344"/>
    </row>
    <row r="120" spans="1:8" s="82" customFormat="1" ht="31.5" customHeight="1" outlineLevel="1">
      <c r="A120" s="343"/>
      <c r="B120" s="122" t="s">
        <v>133</v>
      </c>
      <c r="C120" s="43"/>
      <c r="D120" s="43"/>
      <c r="E120" s="26">
        <f>E92</f>
        <v>0</v>
      </c>
      <c r="F120" s="43"/>
      <c r="G120" s="344"/>
    </row>
    <row r="121" spans="1:8" ht="31.5" customHeight="1" outlineLevel="1">
      <c r="A121" s="341"/>
      <c r="B121" s="123" t="s">
        <v>134</v>
      </c>
      <c r="C121" s="124"/>
      <c r="D121" s="124"/>
      <c r="E121" s="121"/>
      <c r="F121" s="32"/>
      <c r="G121" s="342"/>
    </row>
    <row r="122" spans="1:8" ht="31.5" customHeight="1" outlineLevel="1">
      <c r="A122" s="341"/>
      <c r="B122" s="125" t="s">
        <v>136</v>
      </c>
      <c r="C122" s="126"/>
      <c r="D122" s="126"/>
      <c r="E122" s="127" t="e">
        <f>E118-E120</f>
        <v>#DIV/0!</v>
      </c>
      <c r="F122" s="32"/>
      <c r="G122" s="342"/>
    </row>
    <row r="123" spans="1:8" ht="30.75" customHeight="1" outlineLevel="1">
      <c r="A123" s="341"/>
      <c r="B123" s="128" t="s">
        <v>14</v>
      </c>
      <c r="C123" s="129"/>
      <c r="D123" s="130" t="e">
        <f>E123/$E$20</f>
        <v>#DIV/0!</v>
      </c>
      <c r="E123" s="131" t="e">
        <f>MIN(E82,E122)</f>
        <v>#DIV/0!</v>
      </c>
      <c r="F123" s="32"/>
      <c r="G123" s="342"/>
    </row>
    <row r="124" spans="1:8" ht="30.75" customHeight="1" outlineLevel="1">
      <c r="A124" s="341"/>
      <c r="B124" s="119" t="s">
        <v>181</v>
      </c>
      <c r="C124" s="118"/>
      <c r="D124" s="132"/>
      <c r="E124" s="101">
        <f>(E72+E74)*0.4</f>
        <v>0</v>
      </c>
      <c r="F124" s="32"/>
      <c r="G124" s="342"/>
    </row>
    <row r="125" spans="1:8" ht="30.75" customHeight="1" outlineLevel="1">
      <c r="A125" s="341"/>
      <c r="B125" s="133" t="s">
        <v>128</v>
      </c>
      <c r="C125" s="134"/>
      <c r="D125" s="135" t="e">
        <f>E125/$E$20</f>
        <v>#DIV/0!</v>
      </c>
      <c r="E125" s="136" t="e">
        <f>MIN(E123,E124)</f>
        <v>#DIV/0!</v>
      </c>
      <c r="F125" s="32"/>
      <c r="G125" s="342"/>
    </row>
    <row r="126" spans="1:8" ht="30.75" customHeight="1" outlineLevel="1">
      <c r="A126" s="341"/>
      <c r="B126" s="119"/>
      <c r="C126" s="120"/>
      <c r="D126" s="137"/>
      <c r="E126" s="138"/>
      <c r="F126" s="32"/>
      <c r="G126" s="342"/>
    </row>
    <row r="127" spans="1:8" ht="30.75" customHeight="1" outlineLevel="1">
      <c r="A127" s="341"/>
      <c r="B127" s="34"/>
      <c r="C127" s="32"/>
      <c r="D127" s="32"/>
      <c r="E127" s="35"/>
      <c r="F127" s="32"/>
      <c r="G127" s="342"/>
    </row>
    <row r="128" spans="1:8" ht="30.75" customHeight="1" outlineLevel="1">
      <c r="A128" s="341"/>
      <c r="B128" s="106" t="s">
        <v>175</v>
      </c>
      <c r="C128" s="139" t="s">
        <v>139</v>
      </c>
      <c r="D128" s="25"/>
      <c r="E128" s="21"/>
      <c r="F128" s="32"/>
      <c r="G128" s="342"/>
    </row>
    <row r="129" spans="1:11" ht="30.75" customHeight="1" outlineLevel="1">
      <c r="A129" s="341"/>
      <c r="B129" s="106" t="s">
        <v>11</v>
      </c>
      <c r="C129" s="140"/>
      <c r="D129" s="140"/>
      <c r="E129" s="112">
        <v>0.01</v>
      </c>
      <c r="F129" s="32"/>
      <c r="G129" s="342"/>
    </row>
    <row r="130" spans="1:11" ht="30.75" customHeight="1" outlineLevel="1" thickBot="1">
      <c r="A130" s="341"/>
      <c r="B130" s="106" t="s">
        <v>12</v>
      </c>
      <c r="C130" s="113"/>
      <c r="D130" s="113"/>
      <c r="E130" s="114">
        <f>E128+E129</f>
        <v>0.01</v>
      </c>
      <c r="F130" s="32"/>
      <c r="G130" s="342"/>
    </row>
    <row r="131" spans="1:11" ht="30.75" customHeight="1" outlineLevel="1" thickTop="1">
      <c r="A131" s="341"/>
      <c r="B131" s="115"/>
      <c r="C131" s="116"/>
      <c r="D131" s="116"/>
      <c r="E131" s="141"/>
      <c r="F131" s="32"/>
      <c r="G131" s="342"/>
    </row>
    <row r="132" spans="1:11" ht="30.75" customHeight="1" outlineLevel="1">
      <c r="A132" s="341"/>
      <c r="B132" s="122" t="s">
        <v>150</v>
      </c>
      <c r="C132" s="43"/>
      <c r="D132" s="43"/>
      <c r="E132" s="142" t="e">
        <f>'Berechnung (Bestandsförderung)'!C78</f>
        <v>#DIV/0!</v>
      </c>
      <c r="F132" s="32"/>
      <c r="G132" s="342"/>
    </row>
    <row r="133" spans="1:11" ht="30.75" customHeight="1" outlineLevel="1">
      <c r="A133" s="341"/>
      <c r="B133" s="119" t="s">
        <v>132</v>
      </c>
      <c r="C133" s="120"/>
      <c r="D133" s="120"/>
      <c r="E133" s="121"/>
      <c r="F133" s="32"/>
      <c r="G133" s="342"/>
    </row>
    <row r="134" spans="1:11" ht="30.75" customHeight="1" outlineLevel="1">
      <c r="A134" s="341"/>
      <c r="B134" s="122" t="s">
        <v>133</v>
      </c>
      <c r="C134" s="43"/>
      <c r="D134" s="43"/>
      <c r="E134" s="26">
        <f>E92</f>
        <v>0</v>
      </c>
      <c r="F134" s="32"/>
      <c r="G134" s="342"/>
    </row>
    <row r="135" spans="1:11" ht="30.75" customHeight="1" outlineLevel="1">
      <c r="A135" s="341"/>
      <c r="B135" s="123" t="s">
        <v>134</v>
      </c>
      <c r="C135" s="124"/>
      <c r="D135" s="124"/>
      <c r="E135" s="121"/>
      <c r="F135" s="32"/>
      <c r="G135" s="342"/>
    </row>
    <row r="136" spans="1:11" ht="30.75" customHeight="1" outlineLevel="1">
      <c r="A136" s="341"/>
      <c r="B136" s="125" t="s">
        <v>151</v>
      </c>
      <c r="C136" s="126"/>
      <c r="D136" s="126"/>
      <c r="E136" s="127" t="e">
        <f>E132-E134</f>
        <v>#DIV/0!</v>
      </c>
      <c r="F136" s="32"/>
      <c r="G136" s="342"/>
    </row>
    <row r="137" spans="1:11" ht="30.75" customHeight="1" outlineLevel="1">
      <c r="A137" s="341"/>
      <c r="B137" s="128" t="s">
        <v>14</v>
      </c>
      <c r="C137" s="129"/>
      <c r="D137" s="130" t="e">
        <f>E137/$E$20</f>
        <v>#DIV/0!</v>
      </c>
      <c r="E137" s="131" t="e">
        <f>MIN(E83,E136)</f>
        <v>#DIV/0!</v>
      </c>
      <c r="F137" s="32"/>
      <c r="G137" s="342"/>
    </row>
    <row r="138" spans="1:11" ht="30.75" customHeight="1">
      <c r="A138" s="341"/>
      <c r="B138" s="119" t="s">
        <v>181</v>
      </c>
      <c r="C138" s="118"/>
      <c r="D138" s="132"/>
      <c r="E138" s="101">
        <f>(E72+E74)*0.4</f>
        <v>0</v>
      </c>
      <c r="F138" s="32"/>
      <c r="G138" s="342"/>
    </row>
    <row r="139" spans="1:11" ht="30.75" customHeight="1">
      <c r="A139" s="341"/>
      <c r="B139" s="133" t="s">
        <v>128</v>
      </c>
      <c r="C139" s="134"/>
      <c r="D139" s="135" t="e">
        <f>E139/$E$20</f>
        <v>#DIV/0!</v>
      </c>
      <c r="E139" s="136" t="e">
        <f>MIN(E137,E138)</f>
        <v>#DIV/0!</v>
      </c>
      <c r="F139" s="32"/>
      <c r="G139" s="342"/>
    </row>
    <row r="140" spans="1:11" ht="30.75" customHeight="1">
      <c r="A140" s="341"/>
      <c r="B140" s="369"/>
      <c r="C140" s="120"/>
      <c r="D140" s="137"/>
      <c r="E140" s="370"/>
      <c r="F140" s="32"/>
      <c r="G140" s="342"/>
    </row>
    <row r="141" spans="1:11" ht="30.75" customHeight="1">
      <c r="A141" s="341"/>
      <c r="B141" s="41"/>
      <c r="C141" s="41"/>
      <c r="D141" s="41"/>
      <c r="E141" s="41"/>
      <c r="F141" s="32"/>
      <c r="G141" s="342"/>
    </row>
    <row r="142" spans="1:11" ht="30.75" customHeight="1">
      <c r="A142" s="341"/>
      <c r="B142" s="143" t="s">
        <v>163</v>
      </c>
      <c r="C142" s="144"/>
      <c r="D142" s="144"/>
      <c r="E142" s="144"/>
      <c r="F142" s="145"/>
      <c r="G142" s="342"/>
      <c r="H142" s="336"/>
      <c r="I142" s="192"/>
      <c r="J142" s="192"/>
      <c r="K142" s="193"/>
    </row>
    <row r="143" spans="1:11" ht="30.75" customHeight="1" outlineLevel="1">
      <c r="A143" s="341"/>
      <c r="B143" s="40"/>
      <c r="C143" s="32"/>
      <c r="D143" s="32"/>
      <c r="E143" s="32"/>
      <c r="F143" s="35"/>
      <c r="G143" s="342"/>
      <c r="H143" s="337"/>
      <c r="I143" s="192"/>
      <c r="J143" s="192"/>
      <c r="K143" s="193"/>
    </row>
    <row r="144" spans="1:11" ht="30.75" customHeight="1" outlineLevel="1">
      <c r="A144" s="341"/>
      <c r="B144" s="39" t="s">
        <v>164</v>
      </c>
      <c r="C144" s="38"/>
      <c r="D144" s="146">
        <f>F144/E22</f>
        <v>0</v>
      </c>
      <c r="E144" s="132" t="e">
        <f>F144/E20</f>
        <v>#DIV/0!</v>
      </c>
      <c r="F144" s="7">
        <v>0</v>
      </c>
      <c r="G144" s="342"/>
      <c r="H144" s="337"/>
      <c r="I144" s="192"/>
      <c r="J144" s="192"/>
      <c r="K144" s="193"/>
    </row>
    <row r="145" spans="1:11" ht="30.75" customHeight="1" outlineLevel="1">
      <c r="A145" s="341"/>
      <c r="B145" s="29" t="s">
        <v>16</v>
      </c>
      <c r="C145" s="36"/>
      <c r="D145" s="147" t="e">
        <f>F145/$E$20</f>
        <v>#DIV/0!</v>
      </c>
      <c r="E145" s="148" t="e">
        <f>F145/F144</f>
        <v>#DIV/0!</v>
      </c>
      <c r="F145" s="101">
        <f>F144-F146-F147</f>
        <v>0</v>
      </c>
      <c r="G145" s="342"/>
      <c r="H145" s="337"/>
      <c r="I145" s="192"/>
      <c r="J145" s="192"/>
      <c r="K145" s="193"/>
    </row>
    <row r="146" spans="1:11" ht="30.75" customHeight="1" outlineLevel="1">
      <c r="A146" s="341"/>
      <c r="B146" s="34" t="s">
        <v>17</v>
      </c>
      <c r="C146" s="32"/>
      <c r="D146" s="149" t="e">
        <f>F146/E20</f>
        <v>#DIV/0!</v>
      </c>
      <c r="E146" s="150" t="e">
        <f>F146/F144</f>
        <v>#DIV/0!</v>
      </c>
      <c r="F146" s="142">
        <f>E151+E159+E167</f>
        <v>0</v>
      </c>
      <c r="G146" s="342"/>
      <c r="H146" s="337"/>
      <c r="I146" s="192"/>
      <c r="J146" s="192"/>
      <c r="K146" s="193"/>
    </row>
    <row r="147" spans="1:11" ht="30.75" customHeight="1" outlineLevel="1">
      <c r="A147" s="341"/>
      <c r="B147" s="34" t="s">
        <v>18</v>
      </c>
      <c r="C147" s="32"/>
      <c r="D147" s="151" t="e">
        <f>F147/E20</f>
        <v>#DIV/0!</v>
      </c>
      <c r="E147" s="152" t="e">
        <f>F147/F144</f>
        <v>#DIV/0!</v>
      </c>
      <c r="F147" s="188">
        <v>0</v>
      </c>
      <c r="G147" s="342"/>
      <c r="H147" s="337"/>
      <c r="I147" s="192"/>
      <c r="J147" s="192"/>
      <c r="K147" s="193"/>
    </row>
    <row r="148" spans="1:11" ht="30.75" customHeight="1" outlineLevel="1">
      <c r="A148" s="341"/>
      <c r="B148" s="39" t="s">
        <v>19</v>
      </c>
      <c r="C148" s="38"/>
      <c r="D148" s="151" t="e">
        <f>F148/E20</f>
        <v>#DIV/0!</v>
      </c>
      <c r="E148" s="153" t="e">
        <f>SUM(E145:E147)</f>
        <v>#DIV/0!</v>
      </c>
      <c r="F148" s="101">
        <f>F146+F145+F147</f>
        <v>0</v>
      </c>
      <c r="G148" s="342"/>
      <c r="H148" s="337"/>
      <c r="I148" s="192"/>
      <c r="J148" s="192"/>
      <c r="K148" s="193"/>
    </row>
    <row r="149" spans="1:11" ht="30.75" customHeight="1" outlineLevel="1">
      <c r="A149" s="341"/>
      <c r="B149" s="29"/>
      <c r="C149" s="36"/>
      <c r="D149" s="36"/>
      <c r="E149" s="36"/>
      <c r="F149" s="37"/>
      <c r="G149" s="342"/>
      <c r="H149" s="337"/>
      <c r="I149" s="192"/>
      <c r="J149" s="192"/>
      <c r="K149" s="193"/>
    </row>
    <row r="150" spans="1:11" ht="30.75" customHeight="1" outlineLevel="1">
      <c r="A150" s="341"/>
      <c r="B150" s="154" t="s">
        <v>165</v>
      </c>
      <c r="C150" s="155"/>
      <c r="D150" s="155"/>
      <c r="E150" s="155"/>
      <c r="F150" s="156"/>
      <c r="G150" s="342"/>
      <c r="H150" s="337"/>
      <c r="I150" s="192"/>
      <c r="J150" s="192"/>
      <c r="K150" s="193"/>
    </row>
    <row r="151" spans="1:11" ht="30.75" customHeight="1" outlineLevel="1">
      <c r="A151" s="341"/>
      <c r="B151" s="34" t="s">
        <v>20</v>
      </c>
      <c r="C151" s="32"/>
      <c r="D151" s="32"/>
      <c r="E151" s="8">
        <v>0</v>
      </c>
      <c r="F151" s="69"/>
      <c r="G151" s="342"/>
      <c r="H151" s="337"/>
      <c r="I151" s="192"/>
      <c r="J151" s="192"/>
      <c r="K151" s="193"/>
    </row>
    <row r="152" spans="1:11" ht="30.75" customHeight="1" outlineLevel="1">
      <c r="A152" s="341"/>
      <c r="B152" s="34" t="s">
        <v>21</v>
      </c>
      <c r="C152" s="32"/>
      <c r="D152" s="32"/>
      <c r="E152" s="8">
        <v>0</v>
      </c>
      <c r="F152" s="69"/>
      <c r="G152" s="342"/>
      <c r="H152" s="337"/>
      <c r="I152" s="192"/>
      <c r="J152" s="192"/>
      <c r="K152" s="193"/>
    </row>
    <row r="153" spans="1:11" ht="30.75" customHeight="1" outlineLevel="1">
      <c r="A153" s="341"/>
      <c r="B153" s="34" t="s">
        <v>22</v>
      </c>
      <c r="C153" s="32"/>
      <c r="D153" s="32"/>
      <c r="E153" s="9">
        <v>0</v>
      </c>
      <c r="F153" s="69"/>
      <c r="G153" s="342"/>
      <c r="H153" s="337"/>
      <c r="I153" s="192"/>
      <c r="J153" s="192"/>
      <c r="K153" s="193"/>
    </row>
    <row r="154" spans="1:11" ht="30.75" customHeight="1" outlineLevel="1">
      <c r="A154" s="341"/>
      <c r="B154" s="34" t="s">
        <v>23</v>
      </c>
      <c r="C154" s="32"/>
      <c r="D154" s="32"/>
      <c r="E154" s="9">
        <v>0</v>
      </c>
      <c r="F154" s="69"/>
      <c r="G154" s="342"/>
      <c r="H154" s="337"/>
      <c r="I154" s="192"/>
      <c r="J154" s="192"/>
      <c r="K154" s="193"/>
    </row>
    <row r="155" spans="1:11" ht="30.75" customHeight="1" outlineLevel="1">
      <c r="A155" s="341"/>
      <c r="B155" s="34" t="s">
        <v>24</v>
      </c>
      <c r="C155" s="32"/>
      <c r="D155" s="32"/>
      <c r="E155" s="5">
        <v>0</v>
      </c>
      <c r="F155" s="69"/>
      <c r="G155" s="342"/>
      <c r="H155" s="337"/>
      <c r="I155" s="192"/>
      <c r="J155" s="192"/>
      <c r="K155" s="193"/>
    </row>
    <row r="156" spans="1:11" ht="30.75" customHeight="1" outlineLevel="1">
      <c r="A156" s="341"/>
      <c r="B156" s="40" t="s">
        <v>25</v>
      </c>
      <c r="C156" s="41"/>
      <c r="D156" s="41"/>
      <c r="E156" s="157">
        <v>4.6210000000000001E-2</v>
      </c>
      <c r="F156" s="69"/>
      <c r="G156" s="342"/>
      <c r="H156" s="337"/>
      <c r="I156" s="192"/>
      <c r="J156" s="192"/>
      <c r="K156" s="193"/>
    </row>
    <row r="157" spans="1:11" ht="30.75" customHeight="1" outlineLevel="1">
      <c r="A157" s="341"/>
      <c r="B157" s="34"/>
      <c r="C157" s="32"/>
      <c r="D157" s="32"/>
      <c r="E157" s="32"/>
      <c r="F157" s="69"/>
      <c r="G157" s="342"/>
      <c r="H157" s="337"/>
      <c r="I157" s="192"/>
      <c r="J157" s="192"/>
      <c r="K157" s="193"/>
    </row>
    <row r="158" spans="1:11" ht="30.75" customHeight="1" outlineLevel="1">
      <c r="A158" s="341"/>
      <c r="B158" s="154" t="s">
        <v>166</v>
      </c>
      <c r="C158" s="155"/>
      <c r="D158" s="155"/>
      <c r="E158" s="155"/>
      <c r="F158" s="156"/>
      <c r="G158" s="342"/>
      <c r="H158" s="337"/>
      <c r="I158" s="192"/>
      <c r="J158" s="192"/>
      <c r="K158" s="193"/>
    </row>
    <row r="159" spans="1:11" ht="30.75" customHeight="1" outlineLevel="1">
      <c r="A159" s="341"/>
      <c r="B159" s="34" t="s">
        <v>20</v>
      </c>
      <c r="C159" s="32"/>
      <c r="D159" s="32"/>
      <c r="E159" s="8">
        <v>0</v>
      </c>
      <c r="F159" s="69"/>
      <c r="G159" s="342"/>
      <c r="H159" s="337"/>
      <c r="I159" s="192"/>
      <c r="J159" s="192"/>
      <c r="K159" s="193"/>
    </row>
    <row r="160" spans="1:11" ht="30.75" customHeight="1" outlineLevel="1">
      <c r="A160" s="341"/>
      <c r="B160" s="34" t="s">
        <v>21</v>
      </c>
      <c r="C160" s="32"/>
      <c r="D160" s="32"/>
      <c r="E160" s="8">
        <v>0</v>
      </c>
      <c r="F160" s="69"/>
      <c r="G160" s="342"/>
      <c r="H160" s="337"/>
      <c r="I160" s="192"/>
      <c r="J160" s="192"/>
      <c r="K160" s="193"/>
    </row>
    <row r="161" spans="1:11" ht="30.75" customHeight="1" outlineLevel="1">
      <c r="A161" s="341"/>
      <c r="B161" s="34" t="s">
        <v>22</v>
      </c>
      <c r="C161" s="32"/>
      <c r="D161" s="32"/>
      <c r="E161" s="9">
        <v>0</v>
      </c>
      <c r="F161" s="69"/>
      <c r="G161" s="342"/>
      <c r="H161" s="337"/>
      <c r="I161" s="192"/>
      <c r="J161" s="192"/>
      <c r="K161" s="193"/>
    </row>
    <row r="162" spans="1:11" ht="30.75" customHeight="1" outlineLevel="1">
      <c r="A162" s="341"/>
      <c r="B162" s="34" t="s">
        <v>23</v>
      </c>
      <c r="C162" s="32"/>
      <c r="D162" s="32"/>
      <c r="E162" s="9">
        <v>0</v>
      </c>
      <c r="F162" s="69"/>
      <c r="G162" s="342"/>
      <c r="H162" s="337"/>
      <c r="I162" s="192"/>
      <c r="J162" s="192"/>
      <c r="K162" s="193"/>
    </row>
    <row r="163" spans="1:11" ht="30.75" customHeight="1" outlineLevel="1">
      <c r="A163" s="341"/>
      <c r="B163" s="34" t="s">
        <v>24</v>
      </c>
      <c r="C163" s="32"/>
      <c r="D163" s="32"/>
      <c r="E163" s="5">
        <v>0</v>
      </c>
      <c r="F163" s="69"/>
      <c r="G163" s="342"/>
      <c r="H163" s="337"/>
      <c r="I163" s="192"/>
      <c r="J163" s="192"/>
      <c r="K163" s="193"/>
    </row>
    <row r="164" spans="1:11" ht="30.75" customHeight="1" outlineLevel="1">
      <c r="A164" s="341"/>
      <c r="B164" s="40" t="s">
        <v>25</v>
      </c>
      <c r="C164" s="41"/>
      <c r="D164" s="41"/>
      <c r="E164" s="157">
        <v>4.6210000000000001E-2</v>
      </c>
      <c r="F164" s="69"/>
      <c r="G164" s="342"/>
      <c r="H164" s="337"/>
      <c r="I164" s="192"/>
      <c r="J164" s="192"/>
      <c r="K164" s="193"/>
    </row>
    <row r="165" spans="1:11" ht="30.75" customHeight="1" outlineLevel="1">
      <c r="A165" s="341"/>
      <c r="B165" s="34"/>
      <c r="C165" s="32"/>
      <c r="D165" s="32"/>
      <c r="E165" s="32"/>
      <c r="F165" s="69"/>
      <c r="G165" s="342"/>
      <c r="H165" s="337"/>
      <c r="I165" s="192"/>
      <c r="J165" s="192"/>
      <c r="K165" s="193"/>
    </row>
    <row r="166" spans="1:11" ht="30.75" customHeight="1" outlineLevel="1">
      <c r="A166" s="341"/>
      <c r="B166" s="154" t="s">
        <v>167</v>
      </c>
      <c r="C166" s="155"/>
      <c r="D166" s="155"/>
      <c r="E166" s="155"/>
      <c r="F166" s="156"/>
      <c r="G166" s="342"/>
      <c r="H166" s="337"/>
      <c r="I166" s="192"/>
      <c r="J166" s="192"/>
      <c r="K166" s="193"/>
    </row>
    <row r="167" spans="1:11" ht="30.75" customHeight="1" outlineLevel="1">
      <c r="A167" s="341"/>
      <c r="B167" s="34" t="s">
        <v>20</v>
      </c>
      <c r="C167" s="32"/>
      <c r="D167" s="32"/>
      <c r="E167" s="8">
        <v>0</v>
      </c>
      <c r="F167" s="69"/>
      <c r="G167" s="342"/>
      <c r="H167" s="337"/>
      <c r="I167" s="192"/>
      <c r="J167" s="192"/>
      <c r="K167" s="193"/>
    </row>
    <row r="168" spans="1:11" ht="30.75" customHeight="1" outlineLevel="1">
      <c r="A168" s="341"/>
      <c r="B168" s="34" t="s">
        <v>21</v>
      </c>
      <c r="C168" s="32"/>
      <c r="D168" s="32"/>
      <c r="E168" s="8">
        <v>0</v>
      </c>
      <c r="F168" s="69"/>
      <c r="G168" s="342"/>
      <c r="H168" s="337"/>
      <c r="I168" s="192"/>
      <c r="J168" s="192"/>
      <c r="K168" s="193"/>
    </row>
    <row r="169" spans="1:11" ht="30.75" customHeight="1" outlineLevel="1">
      <c r="A169" s="341"/>
      <c r="B169" s="34" t="s">
        <v>22</v>
      </c>
      <c r="C169" s="32"/>
      <c r="D169" s="32"/>
      <c r="E169" s="9">
        <v>0</v>
      </c>
      <c r="F169" s="69"/>
      <c r="G169" s="342"/>
      <c r="H169" s="337"/>
      <c r="I169" s="192"/>
      <c r="J169" s="192"/>
      <c r="K169" s="193"/>
    </row>
    <row r="170" spans="1:11" ht="30.75" customHeight="1" outlineLevel="1">
      <c r="A170" s="341"/>
      <c r="B170" s="34" t="s">
        <v>23</v>
      </c>
      <c r="C170" s="32"/>
      <c r="D170" s="32"/>
      <c r="E170" s="9">
        <v>0</v>
      </c>
      <c r="F170" s="69"/>
      <c r="G170" s="342"/>
      <c r="H170" s="337"/>
      <c r="I170" s="192"/>
      <c r="J170" s="192"/>
      <c r="K170" s="193"/>
    </row>
    <row r="171" spans="1:11" ht="30.75" customHeight="1" outlineLevel="1">
      <c r="A171" s="341"/>
      <c r="B171" s="34" t="s">
        <v>24</v>
      </c>
      <c r="C171" s="32"/>
      <c r="D171" s="32"/>
      <c r="E171" s="5">
        <v>0</v>
      </c>
      <c r="F171" s="69"/>
      <c r="G171" s="342"/>
      <c r="H171" s="337"/>
      <c r="I171" s="192"/>
      <c r="J171" s="192"/>
      <c r="K171" s="193"/>
    </row>
    <row r="172" spans="1:11" ht="30.75" customHeight="1" outlineLevel="1">
      <c r="A172" s="341"/>
      <c r="B172" s="40" t="s">
        <v>25</v>
      </c>
      <c r="C172" s="41"/>
      <c r="D172" s="41"/>
      <c r="E172" s="157">
        <v>4.6210000000000001E-2</v>
      </c>
      <c r="F172" s="158"/>
      <c r="G172" s="342"/>
      <c r="H172" s="337"/>
      <c r="I172" s="192"/>
      <c r="J172" s="192"/>
      <c r="K172" s="193"/>
    </row>
    <row r="173" spans="1:11" s="82" customFormat="1" ht="30.75" customHeight="1">
      <c r="A173" s="341"/>
      <c r="B173" s="43"/>
      <c r="C173" s="43"/>
      <c r="D173" s="43"/>
      <c r="E173" s="159"/>
      <c r="F173" s="43"/>
      <c r="G173" s="342"/>
      <c r="H173" s="337"/>
      <c r="I173" s="192"/>
      <c r="J173" s="192"/>
      <c r="K173" s="193"/>
    </row>
    <row r="174" spans="1:11" ht="30.75" customHeight="1">
      <c r="A174" s="341"/>
      <c r="B174" s="160" t="s">
        <v>162</v>
      </c>
      <c r="C174" s="161"/>
      <c r="D174" s="161"/>
      <c r="E174" s="161"/>
      <c r="F174" s="43"/>
      <c r="G174" s="342"/>
      <c r="H174" s="338"/>
      <c r="I174" s="189"/>
      <c r="J174" s="189"/>
      <c r="K174" s="190"/>
    </row>
    <row r="175" spans="1:11" ht="30.75" customHeight="1" outlineLevel="1">
      <c r="A175" s="341"/>
      <c r="B175" s="162"/>
      <c r="C175" s="163"/>
      <c r="D175" s="163"/>
      <c r="E175" s="164"/>
      <c r="F175" s="43"/>
      <c r="G175" s="342"/>
      <c r="H175" s="338"/>
      <c r="I175" s="189"/>
      <c r="J175" s="189"/>
      <c r="K175" s="190"/>
    </row>
    <row r="176" spans="1:11" ht="30.75" customHeight="1" outlineLevel="1">
      <c r="A176" s="341"/>
      <c r="B176" s="99" t="s">
        <v>146</v>
      </c>
      <c r="C176" s="43"/>
      <c r="D176" s="100">
        <v>5</v>
      </c>
      <c r="E176" s="101">
        <f>D176*E20</f>
        <v>0</v>
      </c>
      <c r="F176" s="43"/>
      <c r="G176" s="342"/>
      <c r="H176" s="338"/>
      <c r="I176" s="189"/>
      <c r="J176" s="189"/>
      <c r="K176" s="190"/>
    </row>
    <row r="177" spans="1:11" ht="30.75" customHeight="1" outlineLevel="1">
      <c r="A177" s="341"/>
      <c r="B177" s="99" t="s">
        <v>9</v>
      </c>
      <c r="C177" s="43"/>
      <c r="D177" s="100">
        <v>8.5</v>
      </c>
      <c r="E177" s="101">
        <f>D177*E20</f>
        <v>0</v>
      </c>
      <c r="F177" s="43"/>
      <c r="G177" s="342"/>
      <c r="H177" s="338"/>
      <c r="I177" s="189"/>
      <c r="J177" s="189"/>
      <c r="K177" s="190"/>
    </row>
    <row r="178" spans="1:11" ht="30.75" customHeight="1" outlineLevel="1">
      <c r="A178" s="341"/>
      <c r="B178" s="99" t="s">
        <v>10</v>
      </c>
      <c r="C178" s="43"/>
      <c r="D178" s="100">
        <v>12</v>
      </c>
      <c r="E178" s="101">
        <f>D178*E20</f>
        <v>0</v>
      </c>
      <c r="F178" s="43"/>
      <c r="G178" s="342"/>
      <c r="H178" s="338"/>
      <c r="I178" s="189"/>
      <c r="J178" s="189"/>
      <c r="K178" s="190"/>
    </row>
    <row r="179" spans="1:11" ht="30.75" customHeight="1" outlineLevel="1">
      <c r="A179" s="341"/>
      <c r="B179" s="99" t="s">
        <v>147</v>
      </c>
      <c r="C179" s="43"/>
      <c r="D179" s="100">
        <v>15.5</v>
      </c>
      <c r="E179" s="101">
        <f>D179*E20</f>
        <v>0</v>
      </c>
      <c r="F179" s="43"/>
      <c r="G179" s="342"/>
      <c r="H179" s="338"/>
      <c r="I179" s="189"/>
      <c r="J179" s="189"/>
      <c r="K179" s="190"/>
    </row>
    <row r="180" spans="1:11" ht="30.75" customHeight="1" outlineLevel="1">
      <c r="A180" s="341"/>
      <c r="B180" s="99"/>
      <c r="C180" s="43"/>
      <c r="D180" s="165"/>
      <c r="E180" s="368"/>
      <c r="F180" s="43"/>
      <c r="G180" s="342"/>
      <c r="H180" s="338"/>
      <c r="I180" s="189"/>
      <c r="J180" s="189"/>
      <c r="K180" s="190"/>
    </row>
    <row r="181" spans="1:11" ht="30.75" customHeight="1" outlineLevel="1">
      <c r="A181" s="341"/>
      <c r="B181" s="166" t="s">
        <v>152</v>
      </c>
      <c r="C181" s="167"/>
      <c r="D181" s="167"/>
      <c r="E181" s="168">
        <f>'Berechnung (Bestandsförderung)'!C163</f>
        <v>0</v>
      </c>
      <c r="F181" s="43"/>
      <c r="G181" s="342"/>
      <c r="H181" s="338"/>
      <c r="I181" s="189"/>
      <c r="J181" s="189"/>
      <c r="K181" s="190"/>
    </row>
    <row r="182" spans="1:11" ht="30.75" customHeight="1" outlineLevel="1">
      <c r="A182" s="341"/>
      <c r="B182" s="169" t="s">
        <v>26</v>
      </c>
      <c r="C182" s="170"/>
      <c r="D182" s="171" t="e">
        <f>E182/E20</f>
        <v>#DIV/0!</v>
      </c>
      <c r="E182" s="172">
        <f>MIN(E176,E181)</f>
        <v>0</v>
      </c>
      <c r="F182" s="43"/>
      <c r="G182" s="342"/>
      <c r="H182" s="338"/>
      <c r="I182" s="189"/>
      <c r="J182" s="189"/>
      <c r="K182" s="190"/>
    </row>
    <row r="183" spans="1:11" ht="30.75" customHeight="1" outlineLevel="1">
      <c r="A183" s="341"/>
      <c r="B183" s="99"/>
      <c r="C183" s="43"/>
      <c r="D183" s="165"/>
      <c r="E183" s="104"/>
      <c r="F183" s="43"/>
      <c r="G183" s="342"/>
      <c r="H183" s="338"/>
      <c r="I183" s="189"/>
      <c r="J183" s="189"/>
      <c r="K183" s="190"/>
    </row>
    <row r="184" spans="1:11" ht="30.75" customHeight="1" outlineLevel="1">
      <c r="A184" s="341"/>
      <c r="B184" s="166" t="s">
        <v>13</v>
      </c>
      <c r="C184" s="167"/>
      <c r="D184" s="167"/>
      <c r="E184" s="168">
        <f>'Berechnung (Bestandsförderung)'!C164</f>
        <v>0</v>
      </c>
      <c r="F184" s="43"/>
      <c r="G184" s="342"/>
      <c r="H184" s="338"/>
      <c r="I184" s="189"/>
      <c r="J184" s="189"/>
      <c r="K184" s="190"/>
    </row>
    <row r="185" spans="1:11" ht="30.75" customHeight="1" outlineLevel="1">
      <c r="A185" s="341"/>
      <c r="B185" s="169" t="s">
        <v>26</v>
      </c>
      <c r="C185" s="170"/>
      <c r="D185" s="171" t="e">
        <f>E185/E20</f>
        <v>#DIV/0!</v>
      </c>
      <c r="E185" s="172">
        <f>MIN(E177,E184)</f>
        <v>0</v>
      </c>
      <c r="F185" s="43"/>
      <c r="G185" s="342"/>
      <c r="H185" s="338"/>
      <c r="I185" s="189"/>
      <c r="J185" s="189"/>
      <c r="K185" s="190"/>
    </row>
    <row r="186" spans="1:11" ht="30.75" customHeight="1" outlineLevel="1">
      <c r="A186" s="341"/>
      <c r="B186" s="173"/>
      <c r="C186" s="42"/>
      <c r="D186" s="165"/>
      <c r="E186" s="174"/>
      <c r="F186" s="43"/>
      <c r="G186" s="342"/>
      <c r="H186" s="338"/>
      <c r="I186" s="189"/>
      <c r="J186" s="189"/>
      <c r="K186" s="190"/>
    </row>
    <row r="187" spans="1:11" ht="30.75" customHeight="1" outlineLevel="1">
      <c r="A187" s="341"/>
      <c r="B187" s="166" t="s">
        <v>15</v>
      </c>
      <c r="C187" s="167"/>
      <c r="D187" s="167"/>
      <c r="E187" s="168">
        <f>'Berechnung (Bestandsförderung)'!C165</f>
        <v>0</v>
      </c>
      <c r="F187" s="43"/>
      <c r="G187" s="342"/>
      <c r="H187" s="338"/>
      <c r="I187" s="189"/>
      <c r="J187" s="189"/>
      <c r="K187" s="190"/>
    </row>
    <row r="188" spans="1:11" ht="30.75" customHeight="1" outlineLevel="1">
      <c r="A188" s="341"/>
      <c r="B188" s="169" t="s">
        <v>26</v>
      </c>
      <c r="C188" s="170"/>
      <c r="D188" s="171" t="e">
        <f>E188/E20</f>
        <v>#DIV/0!</v>
      </c>
      <c r="E188" s="172">
        <f>MIN(E178,E187)</f>
        <v>0</v>
      </c>
      <c r="F188" s="43"/>
      <c r="G188" s="342"/>
      <c r="H188" s="338"/>
      <c r="I188" s="189"/>
      <c r="J188" s="189"/>
      <c r="K188" s="190"/>
    </row>
    <row r="189" spans="1:11" ht="30.75" customHeight="1" outlineLevel="1">
      <c r="A189" s="341"/>
      <c r="B189" s="373"/>
      <c r="C189" s="371"/>
      <c r="D189" s="372"/>
      <c r="E189" s="374"/>
      <c r="F189" s="43"/>
      <c r="G189" s="342"/>
      <c r="H189" s="338"/>
      <c r="I189" s="189"/>
      <c r="J189" s="189"/>
      <c r="K189" s="190"/>
    </row>
    <row r="190" spans="1:11" ht="30.75" customHeight="1" outlineLevel="1">
      <c r="A190" s="341"/>
      <c r="B190" s="166" t="s">
        <v>153</v>
      </c>
      <c r="C190" s="167"/>
      <c r="D190" s="167"/>
      <c r="E190" s="168">
        <f>'Berechnung (Bestandsförderung)'!C166</f>
        <v>0</v>
      </c>
      <c r="F190" s="43"/>
      <c r="G190" s="342"/>
      <c r="H190" s="338"/>
      <c r="I190" s="189"/>
      <c r="J190" s="189"/>
      <c r="K190" s="190"/>
    </row>
    <row r="191" spans="1:11" s="82" customFormat="1" ht="30.75" customHeight="1">
      <c r="A191" s="341"/>
      <c r="B191" s="169" t="s">
        <v>26</v>
      </c>
      <c r="C191" s="170"/>
      <c r="D191" s="171" t="e">
        <f>E191/E20</f>
        <v>#DIV/0!</v>
      </c>
      <c r="E191" s="172">
        <f>MIN(E179,E190)</f>
        <v>0</v>
      </c>
      <c r="F191" s="43"/>
      <c r="G191" s="342"/>
      <c r="H191" s="338"/>
      <c r="I191" s="189"/>
      <c r="J191" s="189"/>
      <c r="K191" s="190"/>
    </row>
    <row r="192" spans="1:11" ht="30.75" customHeight="1">
      <c r="A192" s="341"/>
      <c r="B192" s="175"/>
      <c r="C192" s="175"/>
      <c r="D192" s="175"/>
      <c r="E192" s="44"/>
      <c r="F192" s="176"/>
      <c r="G192" s="342"/>
      <c r="H192" s="338"/>
      <c r="I192" s="189"/>
      <c r="J192" s="189"/>
      <c r="K192" s="190"/>
    </row>
    <row r="193" spans="1:11" ht="30.75" customHeight="1">
      <c r="A193" s="341"/>
      <c r="B193" s="143" t="s">
        <v>27</v>
      </c>
      <c r="C193" s="144"/>
      <c r="D193" s="144"/>
      <c r="E193" s="144"/>
      <c r="F193" s="145"/>
      <c r="G193" s="342"/>
      <c r="H193" s="338"/>
      <c r="I193" s="189"/>
      <c r="J193" s="189"/>
      <c r="K193" s="190"/>
    </row>
    <row r="194" spans="1:11" ht="30.75" customHeight="1" outlineLevel="1">
      <c r="A194" s="341"/>
      <c r="B194" s="34"/>
      <c r="C194" s="32"/>
      <c r="D194" s="32"/>
      <c r="E194" s="32"/>
      <c r="F194" s="35"/>
      <c r="G194" s="342"/>
      <c r="H194" s="339"/>
      <c r="I194" s="190"/>
      <c r="J194" s="190"/>
      <c r="K194" s="190"/>
    </row>
    <row r="195" spans="1:11" ht="30.75" customHeight="1" outlineLevel="1">
      <c r="A195" s="341"/>
      <c r="B195" s="39" t="s">
        <v>28</v>
      </c>
      <c r="C195" s="38"/>
      <c r="D195" s="146">
        <f>F195/E22</f>
        <v>0</v>
      </c>
      <c r="E195" s="132" t="e">
        <f>F195/E20</f>
        <v>#DIV/0!</v>
      </c>
      <c r="F195" s="7">
        <v>0</v>
      </c>
      <c r="G195" s="342"/>
      <c r="H195" s="339"/>
      <c r="I195" s="190"/>
      <c r="J195" s="190"/>
      <c r="K195" s="190"/>
    </row>
    <row r="196" spans="1:11" ht="30.75" customHeight="1" outlineLevel="1">
      <c r="A196" s="341"/>
      <c r="B196" s="29" t="s">
        <v>16</v>
      </c>
      <c r="C196" s="36"/>
      <c r="D196" s="147" t="e">
        <f>F196/$E$20</f>
        <v>#DIV/0!</v>
      </c>
      <c r="E196" s="148" t="e">
        <f>F196/F195</f>
        <v>#DIV/0!</v>
      </c>
      <c r="F196" s="101">
        <f>F195-F197-F198</f>
        <v>0</v>
      </c>
      <c r="G196" s="342"/>
      <c r="H196" s="339"/>
      <c r="I196" s="190"/>
      <c r="J196" s="190"/>
      <c r="K196" s="190"/>
    </row>
    <row r="197" spans="1:11" ht="30.75" customHeight="1" outlineLevel="1">
      <c r="A197" s="341"/>
      <c r="B197" s="34" t="s">
        <v>17</v>
      </c>
      <c r="C197" s="32"/>
      <c r="D197" s="149" t="e">
        <f>F197/E20</f>
        <v>#DIV/0!</v>
      </c>
      <c r="E197" s="150" t="e">
        <f>F197/F195</f>
        <v>#DIV/0!</v>
      </c>
      <c r="F197" s="142">
        <f>E202+E210+E218</f>
        <v>0</v>
      </c>
      <c r="G197" s="342"/>
      <c r="H197" s="339"/>
      <c r="I197" s="190"/>
      <c r="J197" s="190"/>
      <c r="K197" s="190"/>
    </row>
    <row r="198" spans="1:11" ht="30.75" customHeight="1" outlineLevel="1">
      <c r="A198" s="341"/>
      <c r="B198" s="34" t="s">
        <v>18</v>
      </c>
      <c r="C198" s="32"/>
      <c r="D198" s="151" t="e">
        <f>F198/E20</f>
        <v>#DIV/0!</v>
      </c>
      <c r="E198" s="152" t="e">
        <f>F198/F195</f>
        <v>#DIV/0!</v>
      </c>
      <c r="F198" s="188">
        <v>0</v>
      </c>
      <c r="G198" s="342"/>
      <c r="H198" s="339"/>
      <c r="I198" s="190"/>
      <c r="J198" s="190"/>
      <c r="K198" s="190"/>
    </row>
    <row r="199" spans="1:11" ht="30.75" customHeight="1" outlineLevel="1">
      <c r="A199" s="341"/>
      <c r="B199" s="39" t="s">
        <v>19</v>
      </c>
      <c r="C199" s="38"/>
      <c r="D199" s="151" t="e">
        <f>F199/E20</f>
        <v>#DIV/0!</v>
      </c>
      <c r="E199" s="153" t="e">
        <f>SUM(E196:E198)</f>
        <v>#DIV/0!</v>
      </c>
      <c r="F199" s="101">
        <f>F197+F196+F198</f>
        <v>0</v>
      </c>
      <c r="G199" s="342"/>
      <c r="H199" s="339"/>
      <c r="I199" s="190"/>
      <c r="J199" s="190"/>
      <c r="K199" s="190"/>
    </row>
    <row r="200" spans="1:11" ht="30.75" customHeight="1" outlineLevel="1">
      <c r="A200" s="341"/>
      <c r="B200" s="29"/>
      <c r="C200" s="36"/>
      <c r="D200" s="36"/>
      <c r="E200" s="36"/>
      <c r="F200" s="37"/>
      <c r="G200" s="342"/>
      <c r="H200" s="339"/>
      <c r="I200" s="190"/>
      <c r="J200" s="190"/>
      <c r="K200" s="190"/>
    </row>
    <row r="201" spans="1:11" ht="30.75" customHeight="1" outlineLevel="1">
      <c r="A201" s="341"/>
      <c r="B201" s="154" t="s">
        <v>29</v>
      </c>
      <c r="C201" s="155"/>
      <c r="D201" s="155"/>
      <c r="E201" s="155"/>
      <c r="F201" s="156"/>
      <c r="G201" s="342"/>
      <c r="H201" s="339"/>
      <c r="I201" s="190"/>
      <c r="J201" s="190"/>
      <c r="K201" s="190"/>
    </row>
    <row r="202" spans="1:11" ht="30.75" customHeight="1" outlineLevel="1">
      <c r="A202" s="341"/>
      <c r="B202" s="34" t="s">
        <v>20</v>
      </c>
      <c r="C202" s="32"/>
      <c r="D202" s="32"/>
      <c r="E202" s="8">
        <v>0</v>
      </c>
      <c r="F202" s="35"/>
      <c r="G202" s="342"/>
      <c r="H202" s="339"/>
      <c r="I202" s="190"/>
      <c r="J202" s="190"/>
      <c r="K202" s="190"/>
    </row>
    <row r="203" spans="1:11" ht="30.75" customHeight="1" outlineLevel="1">
      <c r="A203" s="341"/>
      <c r="B203" s="34" t="s">
        <v>21</v>
      </c>
      <c r="C203" s="32"/>
      <c r="D203" s="32"/>
      <c r="E203" s="8">
        <v>0</v>
      </c>
      <c r="F203" s="35"/>
      <c r="G203" s="342"/>
      <c r="H203" s="339"/>
      <c r="I203" s="190"/>
      <c r="J203" s="190"/>
      <c r="K203" s="190"/>
    </row>
    <row r="204" spans="1:11" ht="30.75" customHeight="1" outlineLevel="1">
      <c r="A204" s="341"/>
      <c r="B204" s="34" t="s">
        <v>22</v>
      </c>
      <c r="C204" s="32"/>
      <c r="D204" s="32"/>
      <c r="E204" s="9">
        <v>0</v>
      </c>
      <c r="F204" s="35"/>
      <c r="G204" s="342"/>
      <c r="H204" s="339"/>
      <c r="I204" s="190"/>
      <c r="J204" s="190"/>
      <c r="K204" s="190"/>
    </row>
    <row r="205" spans="1:11" ht="30.75" customHeight="1" outlineLevel="1">
      <c r="A205" s="341"/>
      <c r="B205" s="34" t="s">
        <v>23</v>
      </c>
      <c r="C205" s="32"/>
      <c r="D205" s="32"/>
      <c r="E205" s="9">
        <v>0</v>
      </c>
      <c r="F205" s="35"/>
      <c r="G205" s="342"/>
      <c r="H205" s="339"/>
      <c r="I205" s="190"/>
      <c r="J205" s="190"/>
      <c r="K205" s="190"/>
    </row>
    <row r="206" spans="1:11" ht="30.75" customHeight="1" outlineLevel="1">
      <c r="A206" s="341"/>
      <c r="B206" s="34" t="s">
        <v>24</v>
      </c>
      <c r="C206" s="32"/>
      <c r="D206" s="32"/>
      <c r="E206" s="5">
        <v>0</v>
      </c>
      <c r="F206" s="35"/>
      <c r="G206" s="342"/>
      <c r="H206" s="339"/>
      <c r="I206" s="190"/>
      <c r="J206" s="190"/>
      <c r="K206" s="190"/>
    </row>
    <row r="207" spans="1:11" ht="30.75" customHeight="1" outlineLevel="1">
      <c r="A207" s="341"/>
      <c r="B207" s="40" t="s">
        <v>25</v>
      </c>
      <c r="C207" s="41"/>
      <c r="D207" s="41"/>
      <c r="E207" s="157">
        <v>4.6210000000000001E-2</v>
      </c>
      <c r="F207" s="105"/>
      <c r="G207" s="342"/>
      <c r="H207" s="339"/>
      <c r="I207" s="190"/>
      <c r="J207" s="190"/>
      <c r="K207" s="190"/>
    </row>
    <row r="208" spans="1:11" ht="30.75" customHeight="1" outlineLevel="1">
      <c r="A208" s="341"/>
      <c r="B208" s="34"/>
      <c r="C208" s="32"/>
      <c r="D208" s="32"/>
      <c r="E208" s="32"/>
      <c r="F208" s="35"/>
      <c r="G208" s="342"/>
      <c r="H208" s="339"/>
      <c r="I208" s="190"/>
      <c r="J208" s="190"/>
      <c r="K208" s="190"/>
    </row>
    <row r="209" spans="1:11" ht="30.75" customHeight="1" outlineLevel="1">
      <c r="A209" s="341"/>
      <c r="B209" s="154" t="s">
        <v>30</v>
      </c>
      <c r="C209" s="155"/>
      <c r="D209" s="155"/>
      <c r="E209" s="155"/>
      <c r="F209" s="156"/>
      <c r="G209" s="342"/>
      <c r="H209" s="339"/>
      <c r="I209" s="190"/>
      <c r="J209" s="190"/>
      <c r="K209" s="190"/>
    </row>
    <row r="210" spans="1:11" ht="30.75" customHeight="1" outlineLevel="1">
      <c r="A210" s="341"/>
      <c r="B210" s="34" t="s">
        <v>20</v>
      </c>
      <c r="C210" s="32"/>
      <c r="D210" s="32"/>
      <c r="E210" s="8">
        <v>0</v>
      </c>
      <c r="F210" s="35"/>
      <c r="G210" s="342"/>
      <c r="H210" s="339"/>
      <c r="I210" s="190"/>
      <c r="J210" s="190"/>
      <c r="K210" s="190"/>
    </row>
    <row r="211" spans="1:11" ht="30.75" customHeight="1" outlineLevel="1">
      <c r="A211" s="341"/>
      <c r="B211" s="34" t="s">
        <v>21</v>
      </c>
      <c r="C211" s="32"/>
      <c r="D211" s="32"/>
      <c r="E211" s="8">
        <v>0</v>
      </c>
      <c r="F211" s="35"/>
      <c r="G211" s="342"/>
      <c r="H211" s="339"/>
      <c r="I211" s="190"/>
      <c r="J211" s="190"/>
      <c r="K211" s="190"/>
    </row>
    <row r="212" spans="1:11" ht="30.75" customHeight="1" outlineLevel="1">
      <c r="A212" s="341"/>
      <c r="B212" s="34" t="s">
        <v>22</v>
      </c>
      <c r="C212" s="32"/>
      <c r="D212" s="32"/>
      <c r="E212" s="9">
        <v>0</v>
      </c>
      <c r="F212" s="35"/>
      <c r="G212" s="342"/>
      <c r="H212" s="339"/>
      <c r="I212" s="190"/>
      <c r="J212" s="190"/>
      <c r="K212" s="190"/>
    </row>
    <row r="213" spans="1:11" ht="30.75" customHeight="1" outlineLevel="1">
      <c r="A213" s="341"/>
      <c r="B213" s="34" t="s">
        <v>23</v>
      </c>
      <c r="C213" s="32"/>
      <c r="D213" s="32"/>
      <c r="E213" s="9">
        <v>0</v>
      </c>
      <c r="F213" s="35"/>
      <c r="G213" s="342"/>
      <c r="H213" s="339"/>
      <c r="I213" s="190"/>
      <c r="J213" s="190"/>
      <c r="K213" s="190"/>
    </row>
    <row r="214" spans="1:11" ht="30.75" customHeight="1" outlineLevel="1">
      <c r="A214" s="341"/>
      <c r="B214" s="34" t="s">
        <v>24</v>
      </c>
      <c r="C214" s="32"/>
      <c r="D214" s="32"/>
      <c r="E214" s="5">
        <v>0</v>
      </c>
      <c r="F214" s="35"/>
      <c r="G214" s="342"/>
      <c r="H214" s="339"/>
      <c r="I214" s="190"/>
      <c r="J214" s="190"/>
      <c r="K214" s="190"/>
    </row>
    <row r="215" spans="1:11" ht="30.75" customHeight="1" outlineLevel="1">
      <c r="A215" s="341"/>
      <c r="B215" s="40" t="s">
        <v>25</v>
      </c>
      <c r="C215" s="41"/>
      <c r="D215" s="41"/>
      <c r="E215" s="157">
        <v>4.6210000000000001E-2</v>
      </c>
      <c r="F215" s="105"/>
      <c r="G215" s="342"/>
      <c r="H215" s="339"/>
      <c r="I215" s="190"/>
      <c r="J215" s="190"/>
      <c r="K215" s="190"/>
    </row>
    <row r="216" spans="1:11" ht="30.75" customHeight="1" outlineLevel="1">
      <c r="A216" s="341"/>
      <c r="B216" s="34"/>
      <c r="C216" s="32"/>
      <c r="D216" s="32"/>
      <c r="E216" s="32"/>
      <c r="F216" s="35"/>
      <c r="G216" s="342"/>
      <c r="H216" s="339"/>
      <c r="I216" s="190"/>
      <c r="J216" s="190"/>
      <c r="K216" s="190"/>
    </row>
    <row r="217" spans="1:11" ht="30.75" customHeight="1" outlineLevel="1">
      <c r="A217" s="341"/>
      <c r="B217" s="154" t="s">
        <v>31</v>
      </c>
      <c r="C217" s="155"/>
      <c r="D217" s="155"/>
      <c r="E217" s="155"/>
      <c r="F217" s="156"/>
      <c r="G217" s="342"/>
      <c r="H217" s="339"/>
      <c r="I217" s="190"/>
      <c r="J217" s="190"/>
      <c r="K217" s="190"/>
    </row>
    <row r="218" spans="1:11" ht="30.75" customHeight="1" outlineLevel="1">
      <c r="A218" s="341"/>
      <c r="B218" s="34" t="s">
        <v>20</v>
      </c>
      <c r="C218" s="32"/>
      <c r="D218" s="32"/>
      <c r="E218" s="8">
        <v>0</v>
      </c>
      <c r="F218" s="35"/>
      <c r="G218" s="342"/>
      <c r="H218" s="339"/>
      <c r="I218" s="190"/>
      <c r="J218" s="190"/>
      <c r="K218" s="190"/>
    </row>
    <row r="219" spans="1:11" ht="30.75" customHeight="1" outlineLevel="1">
      <c r="A219" s="341"/>
      <c r="B219" s="34" t="s">
        <v>21</v>
      </c>
      <c r="C219" s="32"/>
      <c r="D219" s="32"/>
      <c r="E219" s="8">
        <v>0</v>
      </c>
      <c r="F219" s="35"/>
      <c r="G219" s="342"/>
      <c r="H219" s="339"/>
      <c r="I219" s="190"/>
      <c r="J219" s="190"/>
      <c r="K219" s="190"/>
    </row>
    <row r="220" spans="1:11" ht="30.75" customHeight="1" outlineLevel="1">
      <c r="A220" s="341"/>
      <c r="B220" s="34" t="s">
        <v>22</v>
      </c>
      <c r="C220" s="32"/>
      <c r="D220" s="32"/>
      <c r="E220" s="9">
        <v>0</v>
      </c>
      <c r="F220" s="35"/>
      <c r="G220" s="342"/>
      <c r="H220" s="339"/>
      <c r="I220" s="190"/>
      <c r="J220" s="190"/>
      <c r="K220" s="190"/>
    </row>
    <row r="221" spans="1:11" ht="30.75" customHeight="1" outlineLevel="1">
      <c r="A221" s="341"/>
      <c r="B221" s="34" t="s">
        <v>23</v>
      </c>
      <c r="C221" s="32"/>
      <c r="D221" s="32"/>
      <c r="E221" s="9">
        <v>0</v>
      </c>
      <c r="F221" s="35"/>
      <c r="G221" s="342"/>
      <c r="H221" s="339"/>
      <c r="I221" s="190"/>
      <c r="J221" s="190"/>
      <c r="K221" s="190"/>
    </row>
    <row r="222" spans="1:11" ht="30.75" customHeight="1" outlineLevel="1">
      <c r="A222" s="341"/>
      <c r="B222" s="34" t="s">
        <v>24</v>
      </c>
      <c r="C222" s="32"/>
      <c r="D222" s="32"/>
      <c r="E222" s="5">
        <v>0</v>
      </c>
      <c r="F222" s="35"/>
      <c r="G222" s="342"/>
      <c r="H222" s="339"/>
      <c r="I222" s="190"/>
      <c r="J222" s="190"/>
      <c r="K222" s="190"/>
    </row>
    <row r="223" spans="1:11" ht="30.75" customHeight="1" outlineLevel="1">
      <c r="A223" s="341"/>
      <c r="B223" s="40" t="s">
        <v>25</v>
      </c>
      <c r="C223" s="41"/>
      <c r="D223" s="41"/>
      <c r="E223" s="157">
        <v>4.6210000000000001E-2</v>
      </c>
      <c r="F223" s="105"/>
      <c r="G223" s="342"/>
      <c r="H223" s="339"/>
      <c r="I223" s="190"/>
      <c r="J223" s="190"/>
      <c r="K223" s="190"/>
    </row>
    <row r="224" spans="1:11" s="82" customFormat="1" ht="30.75" customHeight="1">
      <c r="A224" s="341"/>
      <c r="B224" s="43"/>
      <c r="C224" s="43"/>
      <c r="D224" s="43"/>
      <c r="E224" s="159"/>
      <c r="F224" s="43"/>
      <c r="G224" s="342"/>
      <c r="H224" s="339"/>
      <c r="I224" s="190"/>
      <c r="J224" s="190"/>
      <c r="K224" s="190"/>
    </row>
    <row r="225" spans="1:11" ht="30.75" customHeight="1">
      <c r="A225" s="341"/>
      <c r="B225" s="161" t="s">
        <v>32</v>
      </c>
      <c r="C225" s="161"/>
      <c r="D225" s="161"/>
      <c r="E225" s="161"/>
      <c r="F225" s="32"/>
      <c r="G225" s="342"/>
      <c r="H225" s="339"/>
      <c r="I225" s="190"/>
      <c r="J225" s="190"/>
      <c r="K225" s="190"/>
    </row>
    <row r="226" spans="1:11" ht="30.75" customHeight="1" outlineLevel="1">
      <c r="A226" s="341"/>
      <c r="B226" s="29"/>
      <c r="C226" s="36"/>
      <c r="D226" s="36"/>
      <c r="E226" s="37"/>
      <c r="F226" s="32"/>
      <c r="G226" s="342"/>
      <c r="H226" s="339"/>
      <c r="I226" s="190"/>
      <c r="J226" s="190"/>
      <c r="K226" s="190"/>
    </row>
    <row r="227" spans="1:11" ht="30.75" customHeight="1" outlineLevel="1">
      <c r="A227" s="341"/>
      <c r="B227" s="99" t="s">
        <v>146</v>
      </c>
      <c r="C227" s="43"/>
      <c r="D227" s="100">
        <v>4.5</v>
      </c>
      <c r="E227" s="177">
        <f>D227*E21</f>
        <v>0</v>
      </c>
      <c r="F227" s="32"/>
      <c r="G227" s="342"/>
      <c r="H227" s="339"/>
      <c r="I227" s="190"/>
      <c r="J227" s="190"/>
      <c r="K227" s="190"/>
    </row>
    <row r="228" spans="1:11" ht="30.75" customHeight="1" outlineLevel="1">
      <c r="A228" s="341"/>
      <c r="B228" s="99" t="s">
        <v>9</v>
      </c>
      <c r="C228" s="43"/>
      <c r="D228" s="100">
        <v>6.5</v>
      </c>
      <c r="E228" s="177">
        <f>D228*E21</f>
        <v>0</v>
      </c>
      <c r="F228" s="32"/>
      <c r="G228" s="342"/>
      <c r="H228" s="339"/>
      <c r="I228" s="190"/>
      <c r="J228" s="190"/>
      <c r="K228" s="190"/>
    </row>
    <row r="229" spans="1:11" ht="30.75" customHeight="1" outlineLevel="1">
      <c r="A229" s="341"/>
      <c r="B229" s="99" t="s">
        <v>10</v>
      </c>
      <c r="C229" s="43"/>
      <c r="D229" s="100">
        <v>13</v>
      </c>
      <c r="E229" s="177">
        <f>D229*E21</f>
        <v>0</v>
      </c>
      <c r="F229" s="32"/>
      <c r="G229" s="342"/>
      <c r="H229" s="339"/>
      <c r="I229" s="190"/>
      <c r="J229" s="190"/>
      <c r="K229" s="190"/>
    </row>
    <row r="230" spans="1:11" ht="30.75" customHeight="1" outlineLevel="1">
      <c r="A230" s="341"/>
      <c r="B230" s="99" t="s">
        <v>147</v>
      </c>
      <c r="C230" s="43"/>
      <c r="D230" s="100">
        <v>15</v>
      </c>
      <c r="E230" s="177">
        <f>D230*E21</f>
        <v>0</v>
      </c>
      <c r="F230" s="32"/>
      <c r="G230" s="342"/>
      <c r="H230" s="339"/>
      <c r="I230" s="190"/>
      <c r="J230" s="190"/>
      <c r="K230" s="190"/>
    </row>
    <row r="231" spans="1:11" ht="30.75" customHeight="1" outlineLevel="1">
      <c r="A231" s="341"/>
      <c r="B231" s="99"/>
      <c r="C231" s="43"/>
      <c r="D231" s="165"/>
      <c r="E231" s="104"/>
      <c r="F231" s="32"/>
      <c r="G231" s="342"/>
      <c r="H231" s="339"/>
      <c r="I231" s="190"/>
      <c r="J231" s="190"/>
      <c r="K231" s="190"/>
    </row>
    <row r="232" spans="1:11" ht="30.75" customHeight="1" outlineLevel="1">
      <c r="A232" s="341"/>
      <c r="B232" s="166" t="s">
        <v>152</v>
      </c>
      <c r="C232" s="167"/>
      <c r="D232" s="167"/>
      <c r="E232" s="178">
        <f>'Berechnung (Bestandsförderung)'!C225</f>
        <v>0</v>
      </c>
      <c r="F232" s="32"/>
      <c r="G232" s="342"/>
      <c r="H232" s="339"/>
      <c r="I232" s="190"/>
      <c r="J232" s="190"/>
      <c r="K232" s="190"/>
    </row>
    <row r="233" spans="1:11" ht="30.75" customHeight="1" outlineLevel="1">
      <c r="A233" s="341"/>
      <c r="B233" s="169" t="s">
        <v>26</v>
      </c>
      <c r="C233" s="170"/>
      <c r="D233" s="171" t="e">
        <f>E233/E21</f>
        <v>#DIV/0!</v>
      </c>
      <c r="E233" s="179">
        <f>MIN(E227,E232)</f>
        <v>0</v>
      </c>
      <c r="F233" s="32"/>
      <c r="G233" s="342"/>
      <c r="H233" s="339"/>
      <c r="I233" s="190"/>
      <c r="J233" s="190"/>
      <c r="K233" s="190"/>
    </row>
    <row r="234" spans="1:11" ht="30.75" customHeight="1" outlineLevel="1">
      <c r="A234" s="341"/>
      <c r="B234" s="99"/>
      <c r="C234" s="43"/>
      <c r="D234" s="165"/>
      <c r="E234" s="104"/>
      <c r="F234" s="32"/>
      <c r="G234" s="342"/>
      <c r="H234" s="339"/>
      <c r="I234" s="190"/>
      <c r="J234" s="190"/>
      <c r="K234" s="190"/>
    </row>
    <row r="235" spans="1:11" ht="30.75" customHeight="1" outlineLevel="1">
      <c r="A235" s="341"/>
      <c r="B235" s="166" t="s">
        <v>13</v>
      </c>
      <c r="C235" s="167"/>
      <c r="D235" s="167"/>
      <c r="E235" s="178">
        <f>'Berechnung (Bestandsförderung)'!C226</f>
        <v>0</v>
      </c>
      <c r="F235" s="32"/>
      <c r="G235" s="342"/>
      <c r="H235" s="339"/>
      <c r="I235" s="190"/>
      <c r="J235" s="190"/>
      <c r="K235" s="190"/>
    </row>
    <row r="236" spans="1:11" ht="30.75" customHeight="1" outlineLevel="1">
      <c r="A236" s="341"/>
      <c r="B236" s="169" t="s">
        <v>26</v>
      </c>
      <c r="C236" s="170"/>
      <c r="D236" s="171" t="e">
        <f>E236/E21</f>
        <v>#DIV/0!</v>
      </c>
      <c r="E236" s="179">
        <f>MIN(E228,E235)</f>
        <v>0</v>
      </c>
      <c r="F236" s="32"/>
      <c r="G236" s="342"/>
      <c r="H236" s="339"/>
      <c r="I236" s="190"/>
      <c r="J236" s="190"/>
      <c r="K236" s="190"/>
    </row>
    <row r="237" spans="1:11" ht="30.75" customHeight="1" outlineLevel="1">
      <c r="A237" s="341"/>
      <c r="B237" s="173"/>
      <c r="C237" s="42"/>
      <c r="D237" s="165"/>
      <c r="E237" s="180"/>
      <c r="F237" s="32"/>
      <c r="G237" s="342"/>
      <c r="H237" s="339"/>
      <c r="I237" s="190"/>
      <c r="J237" s="190"/>
      <c r="K237" s="190"/>
    </row>
    <row r="238" spans="1:11" ht="30.75" customHeight="1" outlineLevel="1">
      <c r="A238" s="341"/>
      <c r="B238" s="166" t="s">
        <v>15</v>
      </c>
      <c r="C238" s="167"/>
      <c r="D238" s="167"/>
      <c r="E238" s="178">
        <f>'Berechnung (Bestandsförderung)'!C227</f>
        <v>0</v>
      </c>
      <c r="F238" s="32"/>
      <c r="G238" s="342"/>
      <c r="H238" s="339"/>
      <c r="I238" s="190"/>
      <c r="J238" s="190"/>
      <c r="K238" s="190"/>
    </row>
    <row r="239" spans="1:11" ht="30.75" customHeight="1" outlineLevel="1">
      <c r="A239" s="341"/>
      <c r="B239" s="169" t="s">
        <v>26</v>
      </c>
      <c r="C239" s="170"/>
      <c r="D239" s="171" t="e">
        <f>E239/E21</f>
        <v>#DIV/0!</v>
      </c>
      <c r="E239" s="179">
        <f>MIN(E229,E238)</f>
        <v>0</v>
      </c>
      <c r="F239" s="32"/>
      <c r="G239" s="342"/>
      <c r="H239" s="339"/>
      <c r="I239" s="190"/>
      <c r="J239" s="190"/>
      <c r="K239" s="190"/>
    </row>
    <row r="240" spans="1:11" ht="30.75" customHeight="1" outlineLevel="1">
      <c r="A240" s="341"/>
      <c r="B240" s="173"/>
      <c r="C240" s="42"/>
      <c r="D240" s="165"/>
      <c r="E240" s="180"/>
      <c r="F240" s="32"/>
      <c r="G240" s="342"/>
      <c r="H240" s="339"/>
      <c r="I240" s="190"/>
      <c r="J240" s="190"/>
      <c r="K240" s="190"/>
    </row>
    <row r="241" spans="1:11" ht="30.75" customHeight="1" outlineLevel="1">
      <c r="A241" s="341"/>
      <c r="B241" s="166" t="s">
        <v>153</v>
      </c>
      <c r="C241" s="167"/>
      <c r="D241" s="167"/>
      <c r="E241" s="178">
        <f>'Berechnung (Bestandsförderung)'!C228</f>
        <v>0</v>
      </c>
      <c r="F241" s="32"/>
      <c r="G241" s="342"/>
      <c r="H241" s="339"/>
      <c r="I241" s="190"/>
      <c r="J241" s="190"/>
      <c r="K241" s="190"/>
    </row>
    <row r="242" spans="1:11" ht="30.75" customHeight="1" outlineLevel="1">
      <c r="A242" s="341"/>
      <c r="B242" s="169" t="s">
        <v>26</v>
      </c>
      <c r="C242" s="170"/>
      <c r="D242" s="171" t="e">
        <f>E242/E21</f>
        <v>#DIV/0!</v>
      </c>
      <c r="E242" s="179">
        <f>MIN(E230,E241)</f>
        <v>0</v>
      </c>
      <c r="F242" s="32"/>
      <c r="G242" s="342"/>
      <c r="H242" s="339"/>
      <c r="I242" s="190"/>
      <c r="J242" s="190"/>
      <c r="K242" s="190"/>
    </row>
    <row r="243" spans="1:11" ht="30.75" customHeight="1">
      <c r="A243" s="341"/>
      <c r="B243" s="32"/>
      <c r="C243" s="32"/>
      <c r="D243" s="175"/>
      <c r="E243" s="44"/>
      <c r="F243" s="32"/>
      <c r="G243" s="342"/>
      <c r="H243" s="339"/>
      <c r="I243" s="190"/>
      <c r="J243" s="190"/>
      <c r="K243" s="190"/>
    </row>
    <row r="244" spans="1:11" ht="30.75" customHeight="1">
      <c r="A244" s="341"/>
      <c r="B244" s="161" t="s">
        <v>33</v>
      </c>
      <c r="C244" s="161"/>
      <c r="D244" s="161"/>
      <c r="E244" s="161"/>
      <c r="F244" s="32"/>
      <c r="G244" s="342"/>
      <c r="H244" s="339"/>
      <c r="I244" s="190"/>
      <c r="J244" s="190"/>
      <c r="K244" s="190"/>
    </row>
    <row r="245" spans="1:11" ht="30.75" customHeight="1">
      <c r="A245" s="341"/>
      <c r="B245" s="29"/>
      <c r="C245" s="36"/>
      <c r="D245" s="181"/>
      <c r="E245" s="103"/>
      <c r="F245" s="32"/>
      <c r="G245" s="342"/>
    </row>
    <row r="246" spans="1:11" ht="30.75" customHeight="1">
      <c r="A246" s="341"/>
      <c r="B246" s="182" t="s">
        <v>154</v>
      </c>
      <c r="C246" s="183"/>
      <c r="D246" s="183"/>
      <c r="E246" s="184"/>
      <c r="F246" s="32"/>
      <c r="G246" s="342"/>
    </row>
    <row r="247" spans="1:11" ht="30.75" customHeight="1">
      <c r="A247" s="341"/>
      <c r="B247" s="182" t="s">
        <v>14</v>
      </c>
      <c r="C247" s="183"/>
      <c r="D247" s="183"/>
      <c r="E247" s="185" t="e">
        <f>E95</f>
        <v>#DIV/0!</v>
      </c>
      <c r="F247" s="32"/>
      <c r="G247" s="342"/>
    </row>
    <row r="248" spans="1:11" ht="30.75" customHeight="1">
      <c r="A248" s="341"/>
      <c r="B248" s="182" t="s">
        <v>120</v>
      </c>
      <c r="C248" s="183"/>
      <c r="D248" s="183"/>
      <c r="E248" s="185" t="e">
        <f>E97</f>
        <v>#DIV/0!</v>
      </c>
      <c r="F248" s="32"/>
      <c r="G248" s="342"/>
    </row>
    <row r="249" spans="1:11" ht="30.75" customHeight="1">
      <c r="A249" s="341"/>
      <c r="B249" s="182" t="s">
        <v>161</v>
      </c>
      <c r="C249" s="183"/>
      <c r="D249" s="183"/>
      <c r="E249" s="185">
        <f>E182</f>
        <v>0</v>
      </c>
      <c r="F249" s="32"/>
      <c r="G249" s="342"/>
    </row>
    <row r="250" spans="1:11" ht="30.75" customHeight="1">
      <c r="A250" s="341"/>
      <c r="B250" s="182" t="s">
        <v>123</v>
      </c>
      <c r="C250" s="183"/>
      <c r="D250" s="183"/>
      <c r="E250" s="186">
        <f>E233</f>
        <v>0</v>
      </c>
      <c r="F250" s="32"/>
      <c r="G250" s="342"/>
    </row>
    <row r="251" spans="1:11" ht="30.75" customHeight="1">
      <c r="A251" s="341"/>
      <c r="B251" s="182" t="s">
        <v>35</v>
      </c>
      <c r="C251" s="183"/>
      <c r="D251" s="183"/>
      <c r="E251" s="185" t="e">
        <f>SUM(E247:E250)</f>
        <v>#DIV/0!</v>
      </c>
      <c r="F251" s="32"/>
      <c r="G251" s="342"/>
    </row>
    <row r="252" spans="1:11" ht="30.75" customHeight="1">
      <c r="A252" s="341"/>
      <c r="B252" s="34"/>
      <c r="C252" s="32"/>
      <c r="D252" s="175"/>
      <c r="E252" s="104"/>
      <c r="F252" s="32"/>
      <c r="G252" s="342"/>
    </row>
    <row r="253" spans="1:11" ht="30.75" customHeight="1">
      <c r="A253" s="341"/>
      <c r="B253" s="182" t="s">
        <v>34</v>
      </c>
      <c r="C253" s="183"/>
      <c r="D253" s="183"/>
      <c r="E253" s="184"/>
      <c r="F253" s="32"/>
      <c r="G253" s="342"/>
    </row>
    <row r="254" spans="1:11" ht="30.75" customHeight="1">
      <c r="A254" s="341"/>
      <c r="B254" s="182" t="s">
        <v>14</v>
      </c>
      <c r="C254" s="183"/>
      <c r="D254" s="183"/>
      <c r="E254" s="185" t="e">
        <f>E109</f>
        <v>#DIV/0!</v>
      </c>
      <c r="F254" s="32"/>
      <c r="G254" s="342"/>
    </row>
    <row r="255" spans="1:11" ht="30.75" customHeight="1">
      <c r="A255" s="341"/>
      <c r="B255" s="182" t="s">
        <v>120</v>
      </c>
      <c r="C255" s="183"/>
      <c r="D255" s="183"/>
      <c r="E255" s="185" t="e">
        <f>E111</f>
        <v>#DIV/0!</v>
      </c>
      <c r="F255" s="32"/>
      <c r="G255" s="342"/>
    </row>
    <row r="256" spans="1:11" ht="30.75" customHeight="1">
      <c r="A256" s="341"/>
      <c r="B256" s="182" t="s">
        <v>161</v>
      </c>
      <c r="C256" s="183"/>
      <c r="D256" s="183"/>
      <c r="E256" s="185">
        <f>E185</f>
        <v>0</v>
      </c>
      <c r="F256" s="32"/>
      <c r="G256" s="342"/>
    </row>
    <row r="257" spans="1:7" ht="30.75" customHeight="1">
      <c r="A257" s="375"/>
      <c r="B257" s="182" t="s">
        <v>123</v>
      </c>
      <c r="C257" s="183"/>
      <c r="D257" s="183"/>
      <c r="E257" s="186">
        <f>E236</f>
        <v>0</v>
      </c>
      <c r="F257" s="32"/>
      <c r="G257" s="342"/>
    </row>
    <row r="258" spans="1:7" ht="30.75" customHeight="1">
      <c r="A258" s="375"/>
      <c r="B258" s="182" t="s">
        <v>35</v>
      </c>
      <c r="C258" s="183"/>
      <c r="D258" s="183"/>
      <c r="E258" s="185" t="e">
        <f>SUM(E254:E257)</f>
        <v>#DIV/0!</v>
      </c>
      <c r="F258" s="32"/>
      <c r="G258" s="342"/>
    </row>
    <row r="259" spans="1:7" ht="30.75" customHeight="1">
      <c r="A259" s="375"/>
      <c r="B259" s="34"/>
      <c r="C259" s="32"/>
      <c r="D259" s="32"/>
      <c r="E259" s="35"/>
      <c r="F259" s="32"/>
      <c r="G259" s="342"/>
    </row>
    <row r="260" spans="1:7" ht="30.75" customHeight="1">
      <c r="A260" s="375"/>
      <c r="B260" s="182" t="s">
        <v>36</v>
      </c>
      <c r="C260" s="183"/>
      <c r="D260" s="183"/>
      <c r="E260" s="184"/>
      <c r="F260" s="32"/>
      <c r="G260" s="342"/>
    </row>
    <row r="261" spans="1:7" ht="30.75" customHeight="1">
      <c r="A261" s="375"/>
      <c r="B261" s="182" t="s">
        <v>14</v>
      </c>
      <c r="C261" s="183"/>
      <c r="D261" s="183"/>
      <c r="E261" s="185" t="e">
        <f>E123</f>
        <v>#DIV/0!</v>
      </c>
      <c r="F261" s="32"/>
      <c r="G261" s="342"/>
    </row>
    <row r="262" spans="1:7" ht="30.75" customHeight="1">
      <c r="A262" s="375"/>
      <c r="B262" s="182" t="s">
        <v>120</v>
      </c>
      <c r="C262" s="183"/>
      <c r="D262" s="183"/>
      <c r="E262" s="185" t="e">
        <f>E125</f>
        <v>#DIV/0!</v>
      </c>
      <c r="F262" s="32"/>
      <c r="G262" s="342"/>
    </row>
    <row r="263" spans="1:7" ht="30.75" customHeight="1">
      <c r="A263" s="375"/>
      <c r="B263" s="182" t="s">
        <v>161</v>
      </c>
      <c r="C263" s="183"/>
      <c r="D263" s="183"/>
      <c r="E263" s="185">
        <f>E188</f>
        <v>0</v>
      </c>
      <c r="F263" s="32"/>
      <c r="G263" s="342"/>
    </row>
    <row r="264" spans="1:7" ht="30.75" customHeight="1">
      <c r="A264" s="375"/>
      <c r="B264" s="182" t="s">
        <v>123</v>
      </c>
      <c r="C264" s="183"/>
      <c r="D264" s="183"/>
      <c r="E264" s="186">
        <f>E239</f>
        <v>0</v>
      </c>
      <c r="F264" s="34"/>
      <c r="G264" s="342"/>
    </row>
    <row r="265" spans="1:7" ht="30.75" customHeight="1">
      <c r="A265" s="375"/>
      <c r="B265" s="182" t="s">
        <v>35</v>
      </c>
      <c r="C265" s="183"/>
      <c r="D265" s="183"/>
      <c r="E265" s="185" t="e">
        <f>SUM(E261:E264)</f>
        <v>#DIV/0!</v>
      </c>
      <c r="F265" s="34"/>
      <c r="G265" s="342"/>
    </row>
    <row r="266" spans="1:7" ht="30.75" customHeight="1">
      <c r="A266" s="375"/>
      <c r="B266" s="34"/>
      <c r="C266" s="32"/>
      <c r="D266" s="32"/>
      <c r="E266" s="35"/>
      <c r="F266" s="34"/>
      <c r="G266" s="342"/>
    </row>
    <row r="267" spans="1:7" ht="30.75" customHeight="1">
      <c r="A267" s="375"/>
      <c r="B267" s="182" t="s">
        <v>155</v>
      </c>
      <c r="C267" s="183"/>
      <c r="D267" s="183"/>
      <c r="E267" s="184"/>
      <c r="F267" s="34"/>
      <c r="G267" s="342"/>
    </row>
    <row r="268" spans="1:7" ht="30.75" customHeight="1">
      <c r="A268" s="375"/>
      <c r="B268" s="182" t="s">
        <v>14</v>
      </c>
      <c r="C268" s="183"/>
      <c r="D268" s="183"/>
      <c r="E268" s="185" t="e">
        <f>E137</f>
        <v>#DIV/0!</v>
      </c>
      <c r="F268" s="34"/>
      <c r="G268" s="342"/>
    </row>
    <row r="269" spans="1:7" ht="30.75" customHeight="1">
      <c r="A269" s="375"/>
      <c r="B269" s="182" t="s">
        <v>120</v>
      </c>
      <c r="C269" s="183"/>
      <c r="D269" s="183"/>
      <c r="E269" s="185" t="e">
        <f>E139</f>
        <v>#DIV/0!</v>
      </c>
      <c r="F269" s="34"/>
      <c r="G269" s="342"/>
    </row>
    <row r="270" spans="1:7" ht="30.75" customHeight="1">
      <c r="A270" s="375"/>
      <c r="B270" s="182" t="s">
        <v>161</v>
      </c>
      <c r="C270" s="183"/>
      <c r="D270" s="183"/>
      <c r="E270" s="185">
        <f>E191</f>
        <v>0</v>
      </c>
      <c r="F270" s="34"/>
      <c r="G270" s="342"/>
    </row>
    <row r="271" spans="1:7" ht="30.75" customHeight="1">
      <c r="A271" s="375"/>
      <c r="B271" s="182" t="s">
        <v>123</v>
      </c>
      <c r="C271" s="183"/>
      <c r="D271" s="183"/>
      <c r="E271" s="186">
        <f>E242</f>
        <v>0</v>
      </c>
      <c r="F271" s="34"/>
      <c r="G271" s="342"/>
    </row>
    <row r="272" spans="1:7" ht="30.75" customHeight="1" thickBot="1">
      <c r="A272" s="383"/>
      <c r="B272" s="349" t="s">
        <v>35</v>
      </c>
      <c r="C272" s="350"/>
      <c r="D272" s="350"/>
      <c r="E272" s="351" t="e">
        <f>SUM(E268:E271)</f>
        <v>#DIV/0!</v>
      </c>
      <c r="F272" s="352"/>
      <c r="G272" s="384"/>
    </row>
    <row r="275" spans="2:8" ht="74.25" customHeight="1">
      <c r="B275" s="393" t="s">
        <v>141</v>
      </c>
      <c r="C275" s="393"/>
      <c r="D275" s="393"/>
      <c r="E275" s="393"/>
      <c r="F275" s="393"/>
    </row>
    <row r="284" spans="2:8" ht="30.75" customHeight="1" thickBot="1">
      <c r="B284" s="335"/>
      <c r="D284" s="335"/>
      <c r="E284" s="335"/>
      <c r="F284" s="335"/>
    </row>
    <row r="285" spans="2:8" ht="30.75" customHeight="1">
      <c r="B285" s="334" t="s">
        <v>142</v>
      </c>
      <c r="C285" s="334"/>
      <c r="D285" s="334"/>
      <c r="E285" s="334" t="s">
        <v>143</v>
      </c>
      <c r="G285" s="334"/>
      <c r="H285" s="334"/>
    </row>
  </sheetData>
  <sheetProtection algorithmName="SHA-512" hashValue="PDRngA7t8KbnrGUK+jsuxOl1cfhIUDdFXnRVlwxy4c/uqcNY7jGV9PKPGuaThnyWgGCWl3NMMavNyPc5NOUpHw==" saltValue="GKmocK4G0Unu2E396OKCDQ==" spinCount="100000" sheet="1" objects="1" scenarios="1" selectLockedCells="1"/>
  <mergeCells count="4">
    <mergeCell ref="D8:F8"/>
    <mergeCell ref="B2:F2"/>
    <mergeCell ref="D6:F6"/>
    <mergeCell ref="B275:F275"/>
  </mergeCells>
  <printOptions verticalCentered="1"/>
  <pageMargins left="0.98425196850393704" right="0.59055118110236227" top="0.78740157480314965" bottom="0.78740157480314965" header="0.39370078740157483" footer="0.51181102362204722"/>
  <pageSetup paperSize="9" scale="22" fitToHeight="3" orientation="portrait" copies="9" r:id="rId1"/>
  <headerFooter alignWithMargins="0">
    <oddHeader>&amp;R&amp;"Arial,Fett"&amp;34Datum:    &amp;D</oddHeader>
    <oddFooter>&amp;C&amp;"Arial,Standard"&amp;34Seite &amp;P von &amp;N</oddFooter>
  </headerFooter>
  <rowBreaks count="3" manualBreakCount="3">
    <brk id="98" max="16383" man="1"/>
    <brk id="173" max="16383" man="1"/>
    <brk id="24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5" tint="0.59999389629810485"/>
    <pageSetUpPr fitToPage="1"/>
  </sheetPr>
  <dimension ref="A1:BS238"/>
  <sheetViews>
    <sheetView showGridLines="0" view="pageBreakPreview" topLeftCell="B200" zoomScaleNormal="100" zoomScaleSheetLayoutView="100" workbookViewId="0">
      <selection activeCell="B210" sqref="B210"/>
    </sheetView>
  </sheetViews>
  <sheetFormatPr baseColWidth="10" defaultColWidth="12.54296875" defaultRowHeight="12.5" outlineLevelRow="1"/>
  <cols>
    <col min="1" max="1" width="3.7265625" style="206" hidden="1" customWidth="1"/>
    <col min="2" max="2" width="49.81640625" style="324" customWidth="1"/>
    <col min="3" max="3" width="25.453125" style="201" customWidth="1"/>
    <col min="4" max="4" width="18.54296875" style="201" customWidth="1"/>
    <col min="5" max="5" width="12.54296875" style="201" bestFit="1" customWidth="1"/>
    <col min="6" max="6" width="14.453125" style="201" customWidth="1"/>
    <col min="7" max="7" width="11.26953125" style="201" customWidth="1"/>
    <col min="8" max="8" width="10.7265625" style="201" customWidth="1"/>
    <col min="9" max="13" width="9.81640625" style="201" bestFit="1" customWidth="1"/>
    <col min="14" max="14" width="9.81640625" style="204" bestFit="1" customWidth="1"/>
    <col min="15" max="18" width="9.81640625" style="201" bestFit="1" customWidth="1"/>
    <col min="19" max="19" width="9.81640625" style="204" bestFit="1" customWidth="1"/>
    <col min="20" max="22" width="9.81640625" style="201" bestFit="1" customWidth="1"/>
    <col min="23" max="23" width="10.26953125" style="201" bestFit="1" customWidth="1"/>
    <col min="24" max="24" width="10.54296875" style="204" bestFit="1" customWidth="1"/>
    <col min="25" max="25" width="10.26953125" style="201" bestFit="1" customWidth="1"/>
    <col min="26" max="33" width="10.54296875" style="201" bestFit="1" customWidth="1"/>
    <col min="34" max="16384" width="12.54296875" style="206"/>
  </cols>
  <sheetData>
    <row r="1" spans="1:34" s="201" customFormat="1" ht="13">
      <c r="A1" s="194"/>
      <c r="B1" s="195"/>
      <c r="C1" s="196"/>
      <c r="D1" s="197"/>
      <c r="E1" s="196"/>
      <c r="F1" s="198"/>
      <c r="G1" s="198"/>
      <c r="H1" s="199"/>
      <c r="I1" s="196"/>
      <c r="J1" s="196"/>
      <c r="K1" s="198"/>
      <c r="L1" s="200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</row>
    <row r="2" spans="1:34" s="201" customFormat="1" ht="13">
      <c r="A2" s="202"/>
      <c r="B2" s="205"/>
      <c r="C2" s="204"/>
      <c r="D2" s="205"/>
      <c r="E2" s="204"/>
      <c r="H2" s="204"/>
      <c r="I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</row>
    <row r="3" spans="1:34" s="201" customFormat="1" ht="13">
      <c r="A3" s="202"/>
      <c r="C3" s="205"/>
      <c r="E3" s="204"/>
      <c r="F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</row>
    <row r="4" spans="1:34" ht="13.5" thickBot="1">
      <c r="A4" s="202"/>
      <c r="B4" s="364"/>
      <c r="N4" s="205"/>
      <c r="O4" s="204"/>
      <c r="P4" s="205"/>
      <c r="Q4" s="205"/>
      <c r="T4" s="204"/>
      <c r="U4" s="204"/>
      <c r="V4" s="204"/>
      <c r="W4" s="204"/>
      <c r="Y4" s="204"/>
      <c r="Z4" s="204"/>
      <c r="AA4" s="204"/>
      <c r="AB4" s="204"/>
      <c r="AC4" s="204"/>
      <c r="AD4" s="204"/>
      <c r="AE4" s="204"/>
      <c r="AF4" s="204"/>
      <c r="AG4" s="204"/>
    </row>
    <row r="5" spans="1:34" ht="13">
      <c r="A5" s="202"/>
      <c r="B5" s="202"/>
      <c r="C5" s="205"/>
      <c r="D5" s="207"/>
      <c r="E5" s="208"/>
      <c r="G5" s="207"/>
      <c r="H5" s="325"/>
      <c r="I5" s="326"/>
      <c r="J5" s="330"/>
      <c r="N5" s="205"/>
      <c r="O5" s="204"/>
      <c r="P5" s="205"/>
      <c r="Q5" s="205"/>
      <c r="T5" s="204"/>
      <c r="U5" s="204"/>
      <c r="V5" s="204"/>
      <c r="W5" s="204"/>
      <c r="Y5" s="204"/>
      <c r="Z5" s="204"/>
      <c r="AA5" s="204"/>
      <c r="AB5" s="204"/>
      <c r="AC5" s="204"/>
      <c r="AD5" s="204"/>
      <c r="AE5" s="204"/>
      <c r="AF5" s="204"/>
      <c r="AG5" s="204"/>
    </row>
    <row r="6" spans="1:34" ht="13">
      <c r="A6" s="202"/>
      <c r="B6" s="202"/>
      <c r="E6" s="209"/>
      <c r="F6" s="210"/>
      <c r="G6" s="211"/>
      <c r="H6" s="327" t="s">
        <v>37</v>
      </c>
      <c r="I6" s="256"/>
      <c r="J6" s="331">
        <f>'Eingabe (Bestandsförderung)'!E22</f>
        <v>1</v>
      </c>
      <c r="N6" s="205"/>
      <c r="O6" s="204"/>
      <c r="P6" s="205"/>
      <c r="Q6" s="205"/>
      <c r="T6" s="204"/>
      <c r="U6" s="204"/>
      <c r="V6" s="204"/>
      <c r="W6" s="204"/>
      <c r="Y6" s="204"/>
      <c r="Z6" s="204"/>
      <c r="AA6" s="204"/>
      <c r="AB6" s="204"/>
      <c r="AC6" s="204"/>
      <c r="AD6" s="204"/>
      <c r="AE6" s="204"/>
      <c r="AF6" s="204"/>
      <c r="AG6" s="204"/>
    </row>
    <row r="7" spans="1:34" s="201" customFormat="1" ht="13">
      <c r="A7" s="202"/>
      <c r="B7" s="202"/>
      <c r="E7" s="208"/>
      <c r="G7" s="207"/>
      <c r="H7" s="327" t="s">
        <v>38</v>
      </c>
      <c r="I7" s="256"/>
      <c r="J7" s="332">
        <f>'Eingabe (Bestandsförderung)'!E24</f>
        <v>0</v>
      </c>
      <c r="M7" s="205"/>
      <c r="N7" s="205"/>
      <c r="O7" s="204"/>
      <c r="P7" s="205"/>
      <c r="Q7" s="205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</row>
    <row r="8" spans="1:34" s="201" customFormat="1" ht="13.5" thickBot="1">
      <c r="A8" s="202"/>
      <c r="B8" s="202"/>
      <c r="E8" s="209"/>
      <c r="F8" s="210"/>
      <c r="G8" s="211"/>
      <c r="H8" s="328"/>
      <c r="I8" s="329"/>
      <c r="J8" s="333"/>
      <c r="M8" s="204"/>
      <c r="N8" s="205"/>
      <c r="P8" s="212"/>
      <c r="S8" s="212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</row>
    <row r="9" spans="1:34" s="201" customFormat="1" ht="13">
      <c r="A9" s="202"/>
      <c r="B9" s="202"/>
      <c r="C9" s="208"/>
      <c r="D9" s="207"/>
      <c r="E9" s="213"/>
      <c r="F9" s="210"/>
      <c r="G9" s="211"/>
      <c r="L9" s="212"/>
      <c r="M9" s="204"/>
      <c r="N9" s="205"/>
      <c r="P9" s="212"/>
      <c r="S9" s="212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</row>
    <row r="10" spans="1:34" s="201" customFormat="1" ht="13">
      <c r="A10" s="202"/>
      <c r="B10" s="202"/>
      <c r="E10" s="205"/>
      <c r="G10" s="207"/>
      <c r="I10" s="204"/>
      <c r="J10" s="205"/>
      <c r="L10" s="212"/>
      <c r="M10" s="204"/>
      <c r="N10" s="205"/>
      <c r="P10" s="212"/>
      <c r="S10" s="212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</row>
    <row r="11" spans="1:34" s="201" customFormat="1" ht="13">
      <c r="A11" s="202"/>
      <c r="B11" s="202"/>
      <c r="G11" s="214"/>
      <c r="I11" s="204"/>
      <c r="J11" s="205"/>
      <c r="L11" s="212"/>
      <c r="M11" s="204"/>
      <c r="N11" s="205"/>
      <c r="P11" s="212"/>
      <c r="S11" s="212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</row>
    <row r="12" spans="1:34" ht="13.5" thickBot="1">
      <c r="A12" s="202"/>
      <c r="B12" s="215" t="s">
        <v>39</v>
      </c>
      <c r="C12" s="216"/>
      <c r="D12" s="217">
        <v>1</v>
      </c>
      <c r="E12" s="217">
        <v>2</v>
      </c>
      <c r="F12" s="217">
        <v>3</v>
      </c>
      <c r="G12" s="217">
        <v>4</v>
      </c>
      <c r="H12" s="217">
        <v>5</v>
      </c>
      <c r="I12" s="217">
        <v>6</v>
      </c>
      <c r="J12" s="217">
        <v>7</v>
      </c>
      <c r="K12" s="217">
        <v>8</v>
      </c>
      <c r="L12" s="217">
        <v>9</v>
      </c>
      <c r="M12" s="217">
        <v>10</v>
      </c>
      <c r="N12" s="217">
        <v>11</v>
      </c>
      <c r="O12" s="217">
        <v>12</v>
      </c>
      <c r="P12" s="217">
        <v>13</v>
      </c>
      <c r="Q12" s="217">
        <v>14</v>
      </c>
      <c r="R12" s="217">
        <v>15</v>
      </c>
      <c r="S12" s="217">
        <v>16</v>
      </c>
      <c r="T12" s="217">
        <v>17</v>
      </c>
      <c r="U12" s="217">
        <v>18</v>
      </c>
      <c r="V12" s="217">
        <v>19</v>
      </c>
      <c r="W12" s="217">
        <v>20</v>
      </c>
      <c r="X12" s="217">
        <v>21</v>
      </c>
      <c r="Y12" s="217">
        <v>22</v>
      </c>
      <c r="Z12" s="217">
        <v>23</v>
      </c>
      <c r="AA12" s="217">
        <v>24</v>
      </c>
      <c r="AB12" s="217">
        <v>25</v>
      </c>
      <c r="AC12" s="217">
        <v>26</v>
      </c>
      <c r="AD12" s="217">
        <v>27</v>
      </c>
      <c r="AE12" s="217">
        <v>28</v>
      </c>
      <c r="AF12" s="217">
        <v>29</v>
      </c>
      <c r="AG12" s="217">
        <v>30</v>
      </c>
    </row>
    <row r="13" spans="1:34" s="221" customFormat="1" ht="13.5" hidden="1" thickBot="1">
      <c r="A13" s="218"/>
      <c r="B13" s="219" t="s">
        <v>40</v>
      </c>
      <c r="C13" s="220"/>
      <c r="D13" s="220">
        <f>'Eingabe (Bestandsförderung)'!E16</f>
        <v>0</v>
      </c>
      <c r="E13" s="220">
        <f t="shared" ref="E13:AB13" si="0">D13+1</f>
        <v>1</v>
      </c>
      <c r="F13" s="220">
        <f t="shared" si="0"/>
        <v>2</v>
      </c>
      <c r="G13" s="220">
        <f t="shared" si="0"/>
        <v>3</v>
      </c>
      <c r="H13" s="220">
        <f t="shared" si="0"/>
        <v>4</v>
      </c>
      <c r="I13" s="220">
        <f t="shared" si="0"/>
        <v>5</v>
      </c>
      <c r="J13" s="220">
        <f t="shared" si="0"/>
        <v>6</v>
      </c>
      <c r="K13" s="220">
        <f t="shared" si="0"/>
        <v>7</v>
      </c>
      <c r="L13" s="220">
        <f t="shared" si="0"/>
        <v>8</v>
      </c>
      <c r="M13" s="220">
        <f t="shared" si="0"/>
        <v>9</v>
      </c>
      <c r="N13" s="220">
        <f t="shared" si="0"/>
        <v>10</v>
      </c>
      <c r="O13" s="220">
        <f t="shared" si="0"/>
        <v>11</v>
      </c>
      <c r="P13" s="220">
        <f t="shared" si="0"/>
        <v>12</v>
      </c>
      <c r="Q13" s="220">
        <f t="shared" si="0"/>
        <v>13</v>
      </c>
      <c r="R13" s="220">
        <f t="shared" si="0"/>
        <v>14</v>
      </c>
      <c r="S13" s="220">
        <f t="shared" si="0"/>
        <v>15</v>
      </c>
      <c r="T13" s="220">
        <f t="shared" si="0"/>
        <v>16</v>
      </c>
      <c r="U13" s="220">
        <f t="shared" si="0"/>
        <v>17</v>
      </c>
      <c r="V13" s="220">
        <f t="shared" si="0"/>
        <v>18</v>
      </c>
      <c r="W13" s="220">
        <f t="shared" si="0"/>
        <v>19</v>
      </c>
      <c r="X13" s="220">
        <f t="shared" si="0"/>
        <v>20</v>
      </c>
      <c r="Y13" s="220">
        <f t="shared" si="0"/>
        <v>21</v>
      </c>
      <c r="Z13" s="220">
        <f t="shared" si="0"/>
        <v>22</v>
      </c>
      <c r="AA13" s="220">
        <f t="shared" si="0"/>
        <v>23</v>
      </c>
      <c r="AB13" s="220">
        <f t="shared" si="0"/>
        <v>24</v>
      </c>
      <c r="AC13" s="220">
        <f>AB13+1</f>
        <v>25</v>
      </c>
      <c r="AD13" s="220">
        <f>AC13+1</f>
        <v>26</v>
      </c>
      <c r="AE13" s="220">
        <f>AD13+1</f>
        <v>27</v>
      </c>
      <c r="AF13" s="220">
        <f>AE13+1</f>
        <v>28</v>
      </c>
      <c r="AG13" s="220">
        <f>AF13+1</f>
        <v>29</v>
      </c>
    </row>
    <row r="14" spans="1:34" ht="13">
      <c r="A14" s="222"/>
      <c r="B14" s="223" t="s">
        <v>41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02"/>
    </row>
    <row r="15" spans="1:34" ht="13">
      <c r="A15" s="225"/>
      <c r="B15" s="226"/>
      <c r="C15" s="227"/>
      <c r="D15" s="228" t="s">
        <v>42</v>
      </c>
      <c r="E15" s="228" t="s">
        <v>42</v>
      </c>
      <c r="F15" s="228" t="s">
        <v>42</v>
      </c>
      <c r="G15" s="228" t="s">
        <v>42</v>
      </c>
      <c r="H15" s="228" t="s">
        <v>42</v>
      </c>
      <c r="I15" s="228" t="s">
        <v>42</v>
      </c>
      <c r="J15" s="228" t="s">
        <v>42</v>
      </c>
      <c r="K15" s="228" t="s">
        <v>42</v>
      </c>
      <c r="L15" s="228" t="s">
        <v>42</v>
      </c>
      <c r="M15" s="228" t="s">
        <v>42</v>
      </c>
      <c r="N15" s="228" t="s">
        <v>42</v>
      </c>
      <c r="O15" s="228" t="s">
        <v>42</v>
      </c>
      <c r="P15" s="228" t="s">
        <v>42</v>
      </c>
      <c r="Q15" s="228" t="s">
        <v>42</v>
      </c>
      <c r="R15" s="228" t="s">
        <v>42</v>
      </c>
      <c r="S15" s="228" t="s">
        <v>42</v>
      </c>
      <c r="T15" s="228" t="s">
        <v>42</v>
      </c>
      <c r="U15" s="228" t="s">
        <v>42</v>
      </c>
      <c r="V15" s="228" t="s">
        <v>42</v>
      </c>
      <c r="W15" s="228" t="s">
        <v>42</v>
      </c>
      <c r="X15" s="228" t="s">
        <v>42</v>
      </c>
      <c r="Y15" s="228" t="s">
        <v>42</v>
      </c>
      <c r="Z15" s="228" t="s">
        <v>42</v>
      </c>
      <c r="AA15" s="228" t="s">
        <v>42</v>
      </c>
      <c r="AB15" s="228" t="s">
        <v>42</v>
      </c>
      <c r="AC15" s="228" t="s">
        <v>42</v>
      </c>
      <c r="AD15" s="228" t="s">
        <v>42</v>
      </c>
      <c r="AE15" s="228" t="s">
        <v>42</v>
      </c>
      <c r="AF15" s="228" t="s">
        <v>42</v>
      </c>
      <c r="AG15" s="228" t="s">
        <v>42</v>
      </c>
      <c r="AH15" s="202"/>
    </row>
    <row r="16" spans="1:34" outlineLevel="1">
      <c r="A16" s="225"/>
      <c r="B16" s="229" t="s">
        <v>43</v>
      </c>
      <c r="C16" s="230">
        <f>'Eingabe (Bestandsförderung)'!E27</f>
        <v>1.4800000000000001E-2</v>
      </c>
      <c r="D16" s="231">
        <f>'Eingabe (Bestandsförderung)'!E26</f>
        <v>0</v>
      </c>
      <c r="E16" s="232">
        <f>D16*(1+$C$16)</f>
        <v>0</v>
      </c>
      <c r="F16" s="232">
        <f t="shared" ref="F16:AB16" si="1">E16*(1+$C$16)</f>
        <v>0</v>
      </c>
      <c r="G16" s="232">
        <f>F16*(1+$C$16)</f>
        <v>0</v>
      </c>
      <c r="H16" s="232">
        <f t="shared" si="1"/>
        <v>0</v>
      </c>
      <c r="I16" s="232">
        <f t="shared" si="1"/>
        <v>0</v>
      </c>
      <c r="J16" s="232">
        <f t="shared" si="1"/>
        <v>0</v>
      </c>
      <c r="K16" s="232">
        <f t="shared" si="1"/>
        <v>0</v>
      </c>
      <c r="L16" s="232">
        <f t="shared" si="1"/>
        <v>0</v>
      </c>
      <c r="M16" s="232">
        <f t="shared" si="1"/>
        <v>0</v>
      </c>
      <c r="N16" s="232">
        <f t="shared" si="1"/>
        <v>0</v>
      </c>
      <c r="O16" s="232">
        <f t="shared" si="1"/>
        <v>0</v>
      </c>
      <c r="P16" s="232">
        <f t="shared" si="1"/>
        <v>0</v>
      </c>
      <c r="Q16" s="232">
        <f t="shared" si="1"/>
        <v>0</v>
      </c>
      <c r="R16" s="232">
        <f t="shared" si="1"/>
        <v>0</v>
      </c>
      <c r="S16" s="232">
        <f t="shared" si="1"/>
        <v>0</v>
      </c>
      <c r="T16" s="232">
        <f t="shared" si="1"/>
        <v>0</v>
      </c>
      <c r="U16" s="232">
        <f t="shared" si="1"/>
        <v>0</v>
      </c>
      <c r="V16" s="232">
        <f t="shared" si="1"/>
        <v>0</v>
      </c>
      <c r="W16" s="232">
        <f t="shared" si="1"/>
        <v>0</v>
      </c>
      <c r="X16" s="232">
        <f t="shared" si="1"/>
        <v>0</v>
      </c>
      <c r="Y16" s="232">
        <f t="shared" si="1"/>
        <v>0</v>
      </c>
      <c r="Z16" s="232">
        <f t="shared" si="1"/>
        <v>0</v>
      </c>
      <c r="AA16" s="232">
        <f t="shared" si="1"/>
        <v>0</v>
      </c>
      <c r="AB16" s="232">
        <f t="shared" si="1"/>
        <v>0</v>
      </c>
      <c r="AC16" s="232">
        <f>AB16*(1+$C$16)</f>
        <v>0</v>
      </c>
      <c r="AD16" s="232">
        <f>AC16*(1+$C$16)</f>
        <v>0</v>
      </c>
      <c r="AE16" s="232">
        <f>AD16*(1+$C$16)</f>
        <v>0</v>
      </c>
      <c r="AF16" s="232">
        <f>AE16*(1+$C$16)</f>
        <v>0</v>
      </c>
      <c r="AG16" s="232">
        <f>AF16*(1+$C$16)</f>
        <v>0</v>
      </c>
      <c r="AH16" s="202"/>
    </row>
    <row r="17" spans="1:34" outlineLevel="1">
      <c r="A17" s="225"/>
      <c r="B17" s="229" t="s">
        <v>127</v>
      </c>
      <c r="C17" s="230">
        <f>'Eingabe (Bestandsförderung)'!E43</f>
        <v>1.4800000000000001E-2</v>
      </c>
      <c r="D17" s="231" t="e">
        <f>'Eingabe (Bestandsförderung)'!E42</f>
        <v>#DIV/0!</v>
      </c>
      <c r="E17" s="232" t="e">
        <f>D17*(1+$C$17)</f>
        <v>#DIV/0!</v>
      </c>
      <c r="F17" s="232" t="e">
        <f t="shared" ref="F17:AB17" si="2">E17*(1+$C$17)</f>
        <v>#DIV/0!</v>
      </c>
      <c r="G17" s="232" t="e">
        <f>F17*(1+$C$17)</f>
        <v>#DIV/0!</v>
      </c>
      <c r="H17" s="232" t="e">
        <f t="shared" si="2"/>
        <v>#DIV/0!</v>
      </c>
      <c r="I17" s="232" t="e">
        <f t="shared" si="2"/>
        <v>#DIV/0!</v>
      </c>
      <c r="J17" s="232" t="e">
        <f t="shared" si="2"/>
        <v>#DIV/0!</v>
      </c>
      <c r="K17" s="232" t="e">
        <f t="shared" si="2"/>
        <v>#DIV/0!</v>
      </c>
      <c r="L17" s="232" t="e">
        <f t="shared" si="2"/>
        <v>#DIV/0!</v>
      </c>
      <c r="M17" s="232" t="e">
        <f t="shared" si="2"/>
        <v>#DIV/0!</v>
      </c>
      <c r="N17" s="232" t="e">
        <f t="shared" si="2"/>
        <v>#DIV/0!</v>
      </c>
      <c r="O17" s="232" t="e">
        <f t="shared" si="2"/>
        <v>#DIV/0!</v>
      </c>
      <c r="P17" s="232" t="e">
        <f t="shared" si="2"/>
        <v>#DIV/0!</v>
      </c>
      <c r="Q17" s="232" t="e">
        <f t="shared" si="2"/>
        <v>#DIV/0!</v>
      </c>
      <c r="R17" s="232" t="e">
        <f t="shared" si="2"/>
        <v>#DIV/0!</v>
      </c>
      <c r="S17" s="232" t="e">
        <f t="shared" si="2"/>
        <v>#DIV/0!</v>
      </c>
      <c r="T17" s="232" t="e">
        <f t="shared" si="2"/>
        <v>#DIV/0!</v>
      </c>
      <c r="U17" s="232" t="e">
        <f t="shared" si="2"/>
        <v>#DIV/0!</v>
      </c>
      <c r="V17" s="232" t="e">
        <f t="shared" si="2"/>
        <v>#DIV/0!</v>
      </c>
      <c r="W17" s="232" t="e">
        <f t="shared" si="2"/>
        <v>#DIV/0!</v>
      </c>
      <c r="X17" s="232" t="e">
        <f t="shared" si="2"/>
        <v>#DIV/0!</v>
      </c>
      <c r="Y17" s="232" t="e">
        <f t="shared" si="2"/>
        <v>#DIV/0!</v>
      </c>
      <c r="Z17" s="232" t="e">
        <f t="shared" si="2"/>
        <v>#DIV/0!</v>
      </c>
      <c r="AA17" s="232" t="e">
        <f t="shared" si="2"/>
        <v>#DIV/0!</v>
      </c>
      <c r="AB17" s="232" t="e">
        <f t="shared" si="2"/>
        <v>#DIV/0!</v>
      </c>
      <c r="AC17" s="232" t="e">
        <f>AB17*(1+$C$17)</f>
        <v>#DIV/0!</v>
      </c>
      <c r="AD17" s="232" t="e">
        <f>AC17*(1+$C$17)</f>
        <v>#DIV/0!</v>
      </c>
      <c r="AE17" s="232" t="e">
        <f>AD17*(1+$C$17)</f>
        <v>#DIV/0!</v>
      </c>
      <c r="AF17" s="232" t="e">
        <f>AE17*(1+$C$17)</f>
        <v>#DIV/0!</v>
      </c>
      <c r="AG17" s="232" t="e">
        <f>AF17*(1+$C$17)</f>
        <v>#DIV/0!</v>
      </c>
      <c r="AH17" s="202"/>
    </row>
    <row r="18" spans="1:34" outlineLevel="1">
      <c r="A18" s="225"/>
      <c r="B18" s="229" t="s">
        <v>44</v>
      </c>
      <c r="C18" s="230"/>
      <c r="D18" s="231" t="e">
        <f>D16-D17</f>
        <v>#DIV/0!</v>
      </c>
      <c r="E18" s="231" t="e">
        <f t="shared" ref="E18:AB18" si="3">E16-E17</f>
        <v>#DIV/0!</v>
      </c>
      <c r="F18" s="231" t="e">
        <f t="shared" si="3"/>
        <v>#DIV/0!</v>
      </c>
      <c r="G18" s="231" t="e">
        <f t="shared" si="3"/>
        <v>#DIV/0!</v>
      </c>
      <c r="H18" s="231" t="e">
        <f t="shared" si="3"/>
        <v>#DIV/0!</v>
      </c>
      <c r="I18" s="231" t="e">
        <f t="shared" si="3"/>
        <v>#DIV/0!</v>
      </c>
      <c r="J18" s="231" t="e">
        <f t="shared" si="3"/>
        <v>#DIV/0!</v>
      </c>
      <c r="K18" s="231" t="e">
        <f t="shared" si="3"/>
        <v>#DIV/0!</v>
      </c>
      <c r="L18" s="231" t="e">
        <f t="shared" si="3"/>
        <v>#DIV/0!</v>
      </c>
      <c r="M18" s="231" t="e">
        <f t="shared" si="3"/>
        <v>#DIV/0!</v>
      </c>
      <c r="N18" s="231" t="e">
        <f t="shared" si="3"/>
        <v>#DIV/0!</v>
      </c>
      <c r="O18" s="231" t="e">
        <f t="shared" si="3"/>
        <v>#DIV/0!</v>
      </c>
      <c r="P18" s="231" t="e">
        <f t="shared" si="3"/>
        <v>#DIV/0!</v>
      </c>
      <c r="Q18" s="231" t="e">
        <f t="shared" si="3"/>
        <v>#DIV/0!</v>
      </c>
      <c r="R18" s="231" t="e">
        <f t="shared" si="3"/>
        <v>#DIV/0!</v>
      </c>
      <c r="S18" s="231" t="e">
        <f t="shared" si="3"/>
        <v>#DIV/0!</v>
      </c>
      <c r="T18" s="231" t="e">
        <f t="shared" si="3"/>
        <v>#DIV/0!</v>
      </c>
      <c r="U18" s="231" t="e">
        <f t="shared" si="3"/>
        <v>#DIV/0!</v>
      </c>
      <c r="V18" s="231" t="e">
        <f t="shared" si="3"/>
        <v>#DIV/0!</v>
      </c>
      <c r="W18" s="231" t="e">
        <f t="shared" si="3"/>
        <v>#DIV/0!</v>
      </c>
      <c r="X18" s="231" t="e">
        <f t="shared" si="3"/>
        <v>#DIV/0!</v>
      </c>
      <c r="Y18" s="231" t="e">
        <f t="shared" si="3"/>
        <v>#DIV/0!</v>
      </c>
      <c r="Z18" s="231" t="e">
        <f t="shared" si="3"/>
        <v>#DIV/0!</v>
      </c>
      <c r="AA18" s="231" t="e">
        <f t="shared" si="3"/>
        <v>#DIV/0!</v>
      </c>
      <c r="AB18" s="231" t="e">
        <f t="shared" si="3"/>
        <v>#DIV/0!</v>
      </c>
      <c r="AC18" s="231" t="e">
        <f>AC16-AC17</f>
        <v>#DIV/0!</v>
      </c>
      <c r="AD18" s="231" t="e">
        <f>AD16-AD17</f>
        <v>#DIV/0!</v>
      </c>
      <c r="AE18" s="231" t="e">
        <f>AE16-AE17</f>
        <v>#DIV/0!</v>
      </c>
      <c r="AF18" s="231" t="e">
        <f>AF16-AF17</f>
        <v>#DIV/0!</v>
      </c>
      <c r="AG18" s="231" t="e">
        <f>AG16-AG17</f>
        <v>#DIV/0!</v>
      </c>
      <c r="AH18" s="202"/>
    </row>
    <row r="19" spans="1:34" outlineLevel="1">
      <c r="A19" s="225"/>
      <c r="B19" s="229" t="s">
        <v>45</v>
      </c>
      <c r="C19" s="230">
        <f>'Eingabe (Bestandsförderung)'!E50</f>
        <v>0.02</v>
      </c>
      <c r="D19" s="231">
        <f>'Eingabe (Bestandsförderung)'!$E$49</f>
        <v>12</v>
      </c>
      <c r="E19" s="231">
        <f>D19*(1+$C$19)</f>
        <v>12.24</v>
      </c>
      <c r="F19" s="231">
        <f t="shared" ref="F19:AB19" si="4">E19*(1+$C$19)</f>
        <v>12.4848</v>
      </c>
      <c r="G19" s="231">
        <f t="shared" si="4"/>
        <v>12.734496</v>
      </c>
      <c r="H19" s="231">
        <f t="shared" si="4"/>
        <v>12.989185920000001</v>
      </c>
      <c r="I19" s="231">
        <f t="shared" si="4"/>
        <v>13.2489696384</v>
      </c>
      <c r="J19" s="231">
        <f t="shared" si="4"/>
        <v>13.513949031168</v>
      </c>
      <c r="K19" s="231">
        <f t="shared" si="4"/>
        <v>13.78422801179136</v>
      </c>
      <c r="L19" s="231">
        <f t="shared" si="4"/>
        <v>14.059912572027187</v>
      </c>
      <c r="M19" s="231">
        <f t="shared" si="4"/>
        <v>14.341110823467732</v>
      </c>
      <c r="N19" s="231">
        <f t="shared" si="4"/>
        <v>14.627933039937087</v>
      </c>
      <c r="O19" s="231">
        <f t="shared" si="4"/>
        <v>14.920491700735829</v>
      </c>
      <c r="P19" s="231">
        <f t="shared" si="4"/>
        <v>15.218901534750545</v>
      </c>
      <c r="Q19" s="231">
        <f t="shared" si="4"/>
        <v>15.523279565445556</v>
      </c>
      <c r="R19" s="231">
        <f t="shared" si="4"/>
        <v>15.833745156754468</v>
      </c>
      <c r="S19" s="231">
        <f t="shared" si="4"/>
        <v>16.150420059889559</v>
      </c>
      <c r="T19" s="231">
        <f t="shared" si="4"/>
        <v>16.473428461087352</v>
      </c>
      <c r="U19" s="231">
        <f t="shared" si="4"/>
        <v>16.802897030309097</v>
      </c>
      <c r="V19" s="231">
        <f t="shared" si="4"/>
        <v>17.138954970915279</v>
      </c>
      <c r="W19" s="231">
        <f t="shared" si="4"/>
        <v>17.481734070333584</v>
      </c>
      <c r="X19" s="231">
        <f t="shared" si="4"/>
        <v>17.831368751740257</v>
      </c>
      <c r="Y19" s="231">
        <f t="shared" si="4"/>
        <v>18.187996126775062</v>
      </c>
      <c r="Z19" s="231">
        <f t="shared" si="4"/>
        <v>18.551756049310562</v>
      </c>
      <c r="AA19" s="231">
        <f t="shared" si="4"/>
        <v>18.922791170296772</v>
      </c>
      <c r="AB19" s="231">
        <f t="shared" si="4"/>
        <v>19.301246993702708</v>
      </c>
      <c r="AC19" s="231">
        <f>AB19*(1+$C$19)</f>
        <v>19.687271933576763</v>
      </c>
      <c r="AD19" s="231">
        <f>AC19*(1+$C$19)</f>
        <v>20.081017372248301</v>
      </c>
      <c r="AE19" s="231">
        <f>AD19*(1+$C$19)</f>
        <v>20.482637719693265</v>
      </c>
      <c r="AF19" s="231">
        <f>AE19*(1+$C$19)</f>
        <v>20.89229047408713</v>
      </c>
      <c r="AG19" s="231">
        <f>AF19*(1+$C$19)</f>
        <v>21.310136283568873</v>
      </c>
      <c r="AH19" s="202"/>
    </row>
    <row r="20" spans="1:34" outlineLevel="1">
      <c r="A20" s="225"/>
      <c r="B20" s="225"/>
      <c r="C20" s="230"/>
      <c r="D20" s="231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02"/>
    </row>
    <row r="21" spans="1:34" ht="13" outlineLevel="1">
      <c r="A21" s="225"/>
      <c r="B21" s="225"/>
      <c r="C21" s="230"/>
      <c r="D21" s="233" t="s">
        <v>46</v>
      </c>
      <c r="E21" s="233" t="s">
        <v>46</v>
      </c>
      <c r="F21" s="233" t="s">
        <v>46</v>
      </c>
      <c r="G21" s="233" t="s">
        <v>46</v>
      </c>
      <c r="H21" s="233" t="s">
        <v>46</v>
      </c>
      <c r="I21" s="233" t="s">
        <v>46</v>
      </c>
      <c r="J21" s="233" t="s">
        <v>46</v>
      </c>
      <c r="K21" s="233" t="s">
        <v>46</v>
      </c>
      <c r="L21" s="233" t="s">
        <v>46</v>
      </c>
      <c r="M21" s="233" t="s">
        <v>46</v>
      </c>
      <c r="N21" s="233" t="s">
        <v>46</v>
      </c>
      <c r="O21" s="233" t="s">
        <v>46</v>
      </c>
      <c r="P21" s="233" t="s">
        <v>46</v>
      </c>
      <c r="Q21" s="233" t="s">
        <v>46</v>
      </c>
      <c r="R21" s="233" t="s">
        <v>46</v>
      </c>
      <c r="S21" s="233" t="s">
        <v>46</v>
      </c>
      <c r="T21" s="233" t="s">
        <v>46</v>
      </c>
      <c r="U21" s="233" t="s">
        <v>46</v>
      </c>
      <c r="V21" s="233" t="s">
        <v>46</v>
      </c>
      <c r="W21" s="233" t="s">
        <v>46</v>
      </c>
      <c r="X21" s="233" t="s">
        <v>46</v>
      </c>
      <c r="Y21" s="233" t="s">
        <v>46</v>
      </c>
      <c r="Z21" s="233" t="s">
        <v>46</v>
      </c>
      <c r="AA21" s="233" t="s">
        <v>46</v>
      </c>
      <c r="AB21" s="233" t="s">
        <v>46</v>
      </c>
      <c r="AC21" s="233" t="s">
        <v>46</v>
      </c>
      <c r="AD21" s="233" t="s">
        <v>46</v>
      </c>
      <c r="AE21" s="233" t="s">
        <v>46</v>
      </c>
      <c r="AF21" s="233" t="s">
        <v>46</v>
      </c>
      <c r="AG21" s="233" t="s">
        <v>46</v>
      </c>
      <c r="AH21" s="202"/>
    </row>
    <row r="22" spans="1:34" outlineLevel="1">
      <c r="A22" s="225"/>
      <c r="B22" s="225" t="s">
        <v>7</v>
      </c>
      <c r="C22" s="230">
        <f>'Eingabe (Bestandsförderung)'!E47</f>
        <v>0.02</v>
      </c>
      <c r="D22" s="234">
        <f>'Eingabe (Bestandsförderung)'!E46</f>
        <v>0</v>
      </c>
      <c r="E22" s="232">
        <f>D22*(1+$C$22)</f>
        <v>0</v>
      </c>
      <c r="F22" s="232">
        <f>E22*(1+$C$22)</f>
        <v>0</v>
      </c>
      <c r="G22" s="232">
        <f t="shared" ref="G22:AB22" si="5">F22*(1+$C$22)</f>
        <v>0</v>
      </c>
      <c r="H22" s="232">
        <f t="shared" si="5"/>
        <v>0</v>
      </c>
      <c r="I22" s="232">
        <f t="shared" si="5"/>
        <v>0</v>
      </c>
      <c r="J22" s="232">
        <f t="shared" si="5"/>
        <v>0</v>
      </c>
      <c r="K22" s="232">
        <f t="shared" si="5"/>
        <v>0</v>
      </c>
      <c r="L22" s="232">
        <f t="shared" si="5"/>
        <v>0</v>
      </c>
      <c r="M22" s="232">
        <f t="shared" si="5"/>
        <v>0</v>
      </c>
      <c r="N22" s="232">
        <f t="shared" si="5"/>
        <v>0</v>
      </c>
      <c r="O22" s="232">
        <f t="shared" si="5"/>
        <v>0</v>
      </c>
      <c r="P22" s="232">
        <f t="shared" si="5"/>
        <v>0</v>
      </c>
      <c r="Q22" s="232">
        <f t="shared" si="5"/>
        <v>0</v>
      </c>
      <c r="R22" s="232">
        <f t="shared" si="5"/>
        <v>0</v>
      </c>
      <c r="S22" s="232">
        <f t="shared" si="5"/>
        <v>0</v>
      </c>
      <c r="T22" s="232">
        <f t="shared" si="5"/>
        <v>0</v>
      </c>
      <c r="U22" s="232">
        <f t="shared" si="5"/>
        <v>0</v>
      </c>
      <c r="V22" s="232">
        <f t="shared" si="5"/>
        <v>0</v>
      </c>
      <c r="W22" s="232">
        <f t="shared" si="5"/>
        <v>0</v>
      </c>
      <c r="X22" s="232">
        <f t="shared" si="5"/>
        <v>0</v>
      </c>
      <c r="Y22" s="232">
        <f t="shared" si="5"/>
        <v>0</v>
      </c>
      <c r="Z22" s="232">
        <f t="shared" si="5"/>
        <v>0</v>
      </c>
      <c r="AA22" s="232">
        <f t="shared" si="5"/>
        <v>0</v>
      </c>
      <c r="AB22" s="232">
        <f t="shared" si="5"/>
        <v>0</v>
      </c>
      <c r="AC22" s="232">
        <f>AB22*(1+$C$22)</f>
        <v>0</v>
      </c>
      <c r="AD22" s="232">
        <f>AC22*(1+$C$22)</f>
        <v>0</v>
      </c>
      <c r="AE22" s="232">
        <f>AD22*(1+$C$22)</f>
        <v>0</v>
      </c>
      <c r="AF22" s="232">
        <f>AE22*(1+$C$22)</f>
        <v>0</v>
      </c>
      <c r="AG22" s="232">
        <f>AF22*(1+$C$22)</f>
        <v>0</v>
      </c>
      <c r="AH22" s="202"/>
    </row>
    <row r="23" spans="1:34" outlineLevel="1">
      <c r="A23" s="225"/>
      <c r="B23" s="225" t="s">
        <v>103</v>
      </c>
      <c r="C23" s="230">
        <f>'Eingabe (Bestandsförderung)'!E62</f>
        <v>1.4999999999999999E-2</v>
      </c>
      <c r="D23" s="234">
        <f>'Eingabe (Bestandsförderung)'!E61</f>
        <v>0</v>
      </c>
      <c r="E23" s="232">
        <f>D23*(1+$C$23)</f>
        <v>0</v>
      </c>
      <c r="F23" s="232">
        <f t="shared" ref="F23:AB23" si="6">E23*(1+$C$23)</f>
        <v>0</v>
      </c>
      <c r="G23" s="232">
        <f t="shared" si="6"/>
        <v>0</v>
      </c>
      <c r="H23" s="232">
        <f t="shared" si="6"/>
        <v>0</v>
      </c>
      <c r="I23" s="232">
        <f t="shared" si="6"/>
        <v>0</v>
      </c>
      <c r="J23" s="232">
        <f t="shared" si="6"/>
        <v>0</v>
      </c>
      <c r="K23" s="232">
        <f t="shared" si="6"/>
        <v>0</v>
      </c>
      <c r="L23" s="232">
        <f t="shared" si="6"/>
        <v>0</v>
      </c>
      <c r="M23" s="232">
        <f t="shared" si="6"/>
        <v>0</v>
      </c>
      <c r="N23" s="232">
        <f t="shared" si="6"/>
        <v>0</v>
      </c>
      <c r="O23" s="232">
        <f t="shared" si="6"/>
        <v>0</v>
      </c>
      <c r="P23" s="232">
        <f t="shared" si="6"/>
        <v>0</v>
      </c>
      <c r="Q23" s="232">
        <f t="shared" si="6"/>
        <v>0</v>
      </c>
      <c r="R23" s="232">
        <f t="shared" si="6"/>
        <v>0</v>
      </c>
      <c r="S23" s="232">
        <f t="shared" si="6"/>
        <v>0</v>
      </c>
      <c r="T23" s="232">
        <f t="shared" si="6"/>
        <v>0</v>
      </c>
      <c r="U23" s="232">
        <f t="shared" si="6"/>
        <v>0</v>
      </c>
      <c r="V23" s="232">
        <f t="shared" si="6"/>
        <v>0</v>
      </c>
      <c r="W23" s="232">
        <f t="shared" si="6"/>
        <v>0</v>
      </c>
      <c r="X23" s="232">
        <f t="shared" si="6"/>
        <v>0</v>
      </c>
      <c r="Y23" s="232">
        <f t="shared" si="6"/>
        <v>0</v>
      </c>
      <c r="Z23" s="232">
        <f t="shared" si="6"/>
        <v>0</v>
      </c>
      <c r="AA23" s="232">
        <f t="shared" si="6"/>
        <v>0</v>
      </c>
      <c r="AB23" s="232">
        <f t="shared" si="6"/>
        <v>0</v>
      </c>
      <c r="AC23" s="232">
        <f>AB23*(1+$C$23)</f>
        <v>0</v>
      </c>
      <c r="AD23" s="232">
        <f>AC23*(1+$C$23)</f>
        <v>0</v>
      </c>
      <c r="AE23" s="232">
        <f>AD23*(1+$C$23)</f>
        <v>0</v>
      </c>
      <c r="AF23" s="232">
        <f>AE23*(1+$C$23)</f>
        <v>0</v>
      </c>
      <c r="AG23" s="232">
        <f>AF23*(1+$C$23)</f>
        <v>0</v>
      </c>
      <c r="AH23" s="202"/>
    </row>
    <row r="24" spans="1:34" ht="13" outlineLevel="1">
      <c r="A24" s="225"/>
      <c r="B24" s="235"/>
      <c r="C24" s="228"/>
      <c r="D24" s="228" t="s">
        <v>47</v>
      </c>
      <c r="E24" s="228" t="s">
        <v>47</v>
      </c>
      <c r="F24" s="228" t="s">
        <v>47</v>
      </c>
      <c r="G24" s="228" t="s">
        <v>47</v>
      </c>
      <c r="H24" s="228" t="s">
        <v>47</v>
      </c>
      <c r="I24" s="228" t="s">
        <v>47</v>
      </c>
      <c r="J24" s="228" t="s">
        <v>47</v>
      </c>
      <c r="K24" s="228" t="s">
        <v>47</v>
      </c>
      <c r="L24" s="228" t="s">
        <v>47</v>
      </c>
      <c r="M24" s="228" t="s">
        <v>47</v>
      </c>
      <c r="N24" s="228" t="s">
        <v>47</v>
      </c>
      <c r="O24" s="228" t="s">
        <v>47</v>
      </c>
      <c r="P24" s="228" t="s">
        <v>47</v>
      </c>
      <c r="Q24" s="228" t="s">
        <v>47</v>
      </c>
      <c r="R24" s="228" t="s">
        <v>47</v>
      </c>
      <c r="S24" s="228" t="s">
        <v>47</v>
      </c>
      <c r="T24" s="228" t="s">
        <v>47</v>
      </c>
      <c r="U24" s="228" t="s">
        <v>47</v>
      </c>
      <c r="V24" s="228" t="s">
        <v>47</v>
      </c>
      <c r="W24" s="228" t="s">
        <v>47</v>
      </c>
      <c r="X24" s="228" t="s">
        <v>47</v>
      </c>
      <c r="Y24" s="228" t="s">
        <v>47</v>
      </c>
      <c r="Z24" s="228" t="s">
        <v>47</v>
      </c>
      <c r="AA24" s="228" t="s">
        <v>47</v>
      </c>
      <c r="AB24" s="228" t="s">
        <v>47</v>
      </c>
      <c r="AC24" s="228" t="s">
        <v>47</v>
      </c>
      <c r="AD24" s="228" t="s">
        <v>47</v>
      </c>
      <c r="AE24" s="228" t="s">
        <v>47</v>
      </c>
      <c r="AF24" s="228" t="s">
        <v>47</v>
      </c>
      <c r="AG24" s="228" t="s">
        <v>47</v>
      </c>
      <c r="AH24" s="202"/>
    </row>
    <row r="25" spans="1:34" outlineLevel="1">
      <c r="A25" s="225"/>
      <c r="B25" s="236" t="s">
        <v>48</v>
      </c>
      <c r="C25" s="237"/>
      <c r="D25" s="234" t="e">
        <f t="shared" ref="D25:AB25" si="7">D18*$J$7*12</f>
        <v>#DIV/0!</v>
      </c>
      <c r="E25" s="234" t="e">
        <f>E18*$J$7*12</f>
        <v>#DIV/0!</v>
      </c>
      <c r="F25" s="234" t="e">
        <f t="shared" si="7"/>
        <v>#DIV/0!</v>
      </c>
      <c r="G25" s="234" t="e">
        <f t="shared" si="7"/>
        <v>#DIV/0!</v>
      </c>
      <c r="H25" s="234" t="e">
        <f t="shared" si="7"/>
        <v>#DIV/0!</v>
      </c>
      <c r="I25" s="234" t="e">
        <f t="shared" si="7"/>
        <v>#DIV/0!</v>
      </c>
      <c r="J25" s="234" t="e">
        <f t="shared" si="7"/>
        <v>#DIV/0!</v>
      </c>
      <c r="K25" s="234" t="e">
        <f t="shared" si="7"/>
        <v>#DIV/0!</v>
      </c>
      <c r="L25" s="234" t="e">
        <f t="shared" si="7"/>
        <v>#DIV/0!</v>
      </c>
      <c r="M25" s="234" t="e">
        <f t="shared" si="7"/>
        <v>#DIV/0!</v>
      </c>
      <c r="N25" s="234" t="e">
        <f t="shared" si="7"/>
        <v>#DIV/0!</v>
      </c>
      <c r="O25" s="234" t="e">
        <f t="shared" si="7"/>
        <v>#DIV/0!</v>
      </c>
      <c r="P25" s="234" t="e">
        <f t="shared" si="7"/>
        <v>#DIV/0!</v>
      </c>
      <c r="Q25" s="234" t="e">
        <f t="shared" si="7"/>
        <v>#DIV/0!</v>
      </c>
      <c r="R25" s="234" t="e">
        <f t="shared" si="7"/>
        <v>#DIV/0!</v>
      </c>
      <c r="S25" s="234" t="e">
        <f t="shared" si="7"/>
        <v>#DIV/0!</v>
      </c>
      <c r="T25" s="234" t="e">
        <f t="shared" si="7"/>
        <v>#DIV/0!</v>
      </c>
      <c r="U25" s="234" t="e">
        <f t="shared" si="7"/>
        <v>#DIV/0!</v>
      </c>
      <c r="V25" s="234" t="e">
        <f t="shared" si="7"/>
        <v>#DIV/0!</v>
      </c>
      <c r="W25" s="234" t="e">
        <f t="shared" si="7"/>
        <v>#DIV/0!</v>
      </c>
      <c r="X25" s="234" t="e">
        <f t="shared" si="7"/>
        <v>#DIV/0!</v>
      </c>
      <c r="Y25" s="234" t="e">
        <f t="shared" si="7"/>
        <v>#DIV/0!</v>
      </c>
      <c r="Z25" s="234" t="e">
        <f t="shared" si="7"/>
        <v>#DIV/0!</v>
      </c>
      <c r="AA25" s="234" t="e">
        <f t="shared" si="7"/>
        <v>#DIV/0!</v>
      </c>
      <c r="AB25" s="234" t="e">
        <f t="shared" si="7"/>
        <v>#DIV/0!</v>
      </c>
      <c r="AC25" s="234" t="e">
        <f>AC18*$J$7*12</f>
        <v>#DIV/0!</v>
      </c>
      <c r="AD25" s="234" t="e">
        <f>AD18*$J$7*12</f>
        <v>#DIV/0!</v>
      </c>
      <c r="AE25" s="234" t="e">
        <f>AE18*$J$7*12</f>
        <v>#DIV/0!</v>
      </c>
      <c r="AF25" s="234" t="e">
        <f>AF18*$J$7*12</f>
        <v>#DIV/0!</v>
      </c>
      <c r="AG25" s="234" t="e">
        <f>AG18*$J$7*12</f>
        <v>#DIV/0!</v>
      </c>
      <c r="AH25" s="202"/>
    </row>
    <row r="26" spans="1:34" outlineLevel="1">
      <c r="A26" s="225"/>
      <c r="B26" s="355" t="s">
        <v>49</v>
      </c>
      <c r="C26" s="356">
        <f>'Eingabe (Bestandsförderung)'!E68</f>
        <v>0.02</v>
      </c>
      <c r="D26" s="357">
        <f>'Eingabe (Bestandsförderung)'!$E$67</f>
        <v>0</v>
      </c>
      <c r="E26" s="358">
        <f>D26*(1+$C$26)</f>
        <v>0</v>
      </c>
      <c r="F26" s="358">
        <f>E26*(1+$C$26)</f>
        <v>0</v>
      </c>
      <c r="G26" s="358">
        <f>F26*(1+$C$26)</f>
        <v>0</v>
      </c>
      <c r="H26" s="358">
        <f t="shared" ref="H26:AB26" si="8">G26*(1+$C$26)</f>
        <v>0</v>
      </c>
      <c r="I26" s="358">
        <f t="shared" si="8"/>
        <v>0</v>
      </c>
      <c r="J26" s="358">
        <f t="shared" si="8"/>
        <v>0</v>
      </c>
      <c r="K26" s="358">
        <f t="shared" si="8"/>
        <v>0</v>
      </c>
      <c r="L26" s="358">
        <f t="shared" si="8"/>
        <v>0</v>
      </c>
      <c r="M26" s="358">
        <f t="shared" si="8"/>
        <v>0</v>
      </c>
      <c r="N26" s="358">
        <f t="shared" si="8"/>
        <v>0</v>
      </c>
      <c r="O26" s="358">
        <f t="shared" si="8"/>
        <v>0</v>
      </c>
      <c r="P26" s="358">
        <f t="shared" si="8"/>
        <v>0</v>
      </c>
      <c r="Q26" s="358">
        <f t="shared" si="8"/>
        <v>0</v>
      </c>
      <c r="R26" s="358">
        <f t="shared" si="8"/>
        <v>0</v>
      </c>
      <c r="S26" s="358">
        <f t="shared" si="8"/>
        <v>0</v>
      </c>
      <c r="T26" s="358">
        <f t="shared" si="8"/>
        <v>0</v>
      </c>
      <c r="U26" s="358">
        <f t="shared" si="8"/>
        <v>0</v>
      </c>
      <c r="V26" s="358">
        <f t="shared" si="8"/>
        <v>0</v>
      </c>
      <c r="W26" s="358">
        <f t="shared" si="8"/>
        <v>0</v>
      </c>
      <c r="X26" s="358">
        <f t="shared" si="8"/>
        <v>0</v>
      </c>
      <c r="Y26" s="358">
        <f t="shared" si="8"/>
        <v>0</v>
      </c>
      <c r="Z26" s="358">
        <f t="shared" si="8"/>
        <v>0</v>
      </c>
      <c r="AA26" s="358">
        <f t="shared" si="8"/>
        <v>0</v>
      </c>
      <c r="AB26" s="358">
        <f t="shared" si="8"/>
        <v>0</v>
      </c>
      <c r="AC26" s="358">
        <f>AB26*(1+$C$26)</f>
        <v>0</v>
      </c>
      <c r="AD26" s="358">
        <f>AC26*(1+$C$26)</f>
        <v>0</v>
      </c>
      <c r="AE26" s="358">
        <f>AD26*(1+$C$26)</f>
        <v>0</v>
      </c>
      <c r="AF26" s="358">
        <f>AE26*(1+$C$26)</f>
        <v>0</v>
      </c>
      <c r="AG26" s="358">
        <f>AF26*(1+$C$26)</f>
        <v>0</v>
      </c>
      <c r="AH26" s="202"/>
    </row>
    <row r="27" spans="1:34" outlineLevel="1">
      <c r="A27" s="225"/>
      <c r="B27" s="359" t="s">
        <v>7</v>
      </c>
      <c r="C27" s="356"/>
      <c r="D27" s="357">
        <f t="shared" ref="D27:AB27" si="9">D22*$J$6</f>
        <v>0</v>
      </c>
      <c r="E27" s="357">
        <f>E22*$J$6</f>
        <v>0</v>
      </c>
      <c r="F27" s="357">
        <f t="shared" si="9"/>
        <v>0</v>
      </c>
      <c r="G27" s="357">
        <f t="shared" si="9"/>
        <v>0</v>
      </c>
      <c r="H27" s="357">
        <f t="shared" si="9"/>
        <v>0</v>
      </c>
      <c r="I27" s="357">
        <f t="shared" si="9"/>
        <v>0</v>
      </c>
      <c r="J27" s="357">
        <f t="shared" si="9"/>
        <v>0</v>
      </c>
      <c r="K27" s="357">
        <f t="shared" si="9"/>
        <v>0</v>
      </c>
      <c r="L27" s="357">
        <f t="shared" si="9"/>
        <v>0</v>
      </c>
      <c r="M27" s="357">
        <f t="shared" si="9"/>
        <v>0</v>
      </c>
      <c r="N27" s="357">
        <f t="shared" si="9"/>
        <v>0</v>
      </c>
      <c r="O27" s="357">
        <f t="shared" si="9"/>
        <v>0</v>
      </c>
      <c r="P27" s="357">
        <f t="shared" si="9"/>
        <v>0</v>
      </c>
      <c r="Q27" s="357">
        <f t="shared" si="9"/>
        <v>0</v>
      </c>
      <c r="R27" s="357">
        <f t="shared" si="9"/>
        <v>0</v>
      </c>
      <c r="S27" s="357">
        <f t="shared" si="9"/>
        <v>0</v>
      </c>
      <c r="T27" s="357">
        <f t="shared" si="9"/>
        <v>0</v>
      </c>
      <c r="U27" s="357">
        <f t="shared" si="9"/>
        <v>0</v>
      </c>
      <c r="V27" s="357">
        <f t="shared" si="9"/>
        <v>0</v>
      </c>
      <c r="W27" s="357">
        <f t="shared" si="9"/>
        <v>0</v>
      </c>
      <c r="X27" s="357">
        <f t="shared" si="9"/>
        <v>0</v>
      </c>
      <c r="Y27" s="357">
        <f t="shared" si="9"/>
        <v>0</v>
      </c>
      <c r="Z27" s="357">
        <f t="shared" si="9"/>
        <v>0</v>
      </c>
      <c r="AA27" s="357">
        <f t="shared" si="9"/>
        <v>0</v>
      </c>
      <c r="AB27" s="357">
        <f t="shared" si="9"/>
        <v>0</v>
      </c>
      <c r="AC27" s="357">
        <f>AC22*$J$6</f>
        <v>0</v>
      </c>
      <c r="AD27" s="357">
        <f>AD22*$J$6</f>
        <v>0</v>
      </c>
      <c r="AE27" s="357">
        <f>AE22*$J$6</f>
        <v>0</v>
      </c>
      <c r="AF27" s="357">
        <f>AF22*$J$6</f>
        <v>0</v>
      </c>
      <c r="AG27" s="357">
        <f>AG22*$J$6</f>
        <v>0</v>
      </c>
      <c r="AH27" s="202"/>
    </row>
    <row r="28" spans="1:34" ht="40" customHeight="1" outlineLevel="1">
      <c r="A28" s="225"/>
      <c r="B28" s="360" t="s">
        <v>144</v>
      </c>
      <c r="C28" s="230">
        <f>'Eingabe (Bestandsförderung)'!E50</f>
        <v>0.02</v>
      </c>
      <c r="D28" s="234">
        <f>D19*$J$7</f>
        <v>0</v>
      </c>
      <c r="E28" s="234">
        <f>E19*$J$7</f>
        <v>0</v>
      </c>
      <c r="F28" s="234">
        <f t="shared" ref="F28:AB28" si="10">F19*$J$7</f>
        <v>0</v>
      </c>
      <c r="G28" s="234">
        <f t="shared" si="10"/>
        <v>0</v>
      </c>
      <c r="H28" s="234">
        <f t="shared" si="10"/>
        <v>0</v>
      </c>
      <c r="I28" s="234">
        <f t="shared" si="10"/>
        <v>0</v>
      </c>
      <c r="J28" s="234">
        <f t="shared" si="10"/>
        <v>0</v>
      </c>
      <c r="K28" s="234">
        <f t="shared" si="10"/>
        <v>0</v>
      </c>
      <c r="L28" s="234">
        <f t="shared" si="10"/>
        <v>0</v>
      </c>
      <c r="M28" s="234">
        <f t="shared" si="10"/>
        <v>0</v>
      </c>
      <c r="N28" s="234">
        <f t="shared" si="10"/>
        <v>0</v>
      </c>
      <c r="O28" s="234">
        <f t="shared" si="10"/>
        <v>0</v>
      </c>
      <c r="P28" s="234">
        <f t="shared" si="10"/>
        <v>0</v>
      </c>
      <c r="Q28" s="234">
        <f t="shared" si="10"/>
        <v>0</v>
      </c>
      <c r="R28" s="234">
        <f t="shared" si="10"/>
        <v>0</v>
      </c>
      <c r="S28" s="234">
        <f t="shared" si="10"/>
        <v>0</v>
      </c>
      <c r="T28" s="234">
        <f t="shared" si="10"/>
        <v>0</v>
      </c>
      <c r="U28" s="234">
        <f t="shared" si="10"/>
        <v>0</v>
      </c>
      <c r="V28" s="234">
        <f t="shared" si="10"/>
        <v>0</v>
      </c>
      <c r="W28" s="234">
        <f t="shared" si="10"/>
        <v>0</v>
      </c>
      <c r="X28" s="234">
        <f t="shared" si="10"/>
        <v>0</v>
      </c>
      <c r="Y28" s="234">
        <f t="shared" si="10"/>
        <v>0</v>
      </c>
      <c r="Z28" s="234">
        <f t="shared" si="10"/>
        <v>0</v>
      </c>
      <c r="AA28" s="234">
        <f t="shared" si="10"/>
        <v>0</v>
      </c>
      <c r="AB28" s="234">
        <f t="shared" si="10"/>
        <v>0</v>
      </c>
      <c r="AC28" s="234">
        <f>AC19*$J$7</f>
        <v>0</v>
      </c>
      <c r="AD28" s="234">
        <f>AD19*$J$7</f>
        <v>0</v>
      </c>
      <c r="AE28" s="234">
        <f>AE19*$J$7</f>
        <v>0</v>
      </c>
      <c r="AF28" s="234">
        <f>AF19*$J$7</f>
        <v>0</v>
      </c>
      <c r="AG28" s="234">
        <f>AG19*$J$7</f>
        <v>0</v>
      </c>
      <c r="AH28" s="202"/>
    </row>
    <row r="29" spans="1:34" outlineLevel="1">
      <c r="A29" s="225"/>
      <c r="B29" s="359" t="s">
        <v>50</v>
      </c>
      <c r="C29" s="361">
        <f>'Eingabe (Bestandsförderung)'!E59</f>
        <v>0</v>
      </c>
      <c r="D29" s="357" t="e">
        <f t="shared" ref="D29:AB29" si="11">D17*$J$7*$C$29*12</f>
        <v>#DIV/0!</v>
      </c>
      <c r="E29" s="357" t="e">
        <f t="shared" si="11"/>
        <v>#DIV/0!</v>
      </c>
      <c r="F29" s="357" t="e">
        <f t="shared" si="11"/>
        <v>#DIV/0!</v>
      </c>
      <c r="G29" s="357" t="e">
        <f t="shared" si="11"/>
        <v>#DIV/0!</v>
      </c>
      <c r="H29" s="357" t="e">
        <f t="shared" si="11"/>
        <v>#DIV/0!</v>
      </c>
      <c r="I29" s="357" t="e">
        <f t="shared" si="11"/>
        <v>#DIV/0!</v>
      </c>
      <c r="J29" s="357" t="e">
        <f t="shared" si="11"/>
        <v>#DIV/0!</v>
      </c>
      <c r="K29" s="357" t="e">
        <f t="shared" si="11"/>
        <v>#DIV/0!</v>
      </c>
      <c r="L29" s="357" t="e">
        <f t="shared" si="11"/>
        <v>#DIV/0!</v>
      </c>
      <c r="M29" s="357" t="e">
        <f t="shared" si="11"/>
        <v>#DIV/0!</v>
      </c>
      <c r="N29" s="357" t="e">
        <f t="shared" si="11"/>
        <v>#DIV/0!</v>
      </c>
      <c r="O29" s="357" t="e">
        <f t="shared" si="11"/>
        <v>#DIV/0!</v>
      </c>
      <c r="P29" s="357" t="e">
        <f t="shared" si="11"/>
        <v>#DIV/0!</v>
      </c>
      <c r="Q29" s="357" t="e">
        <f t="shared" si="11"/>
        <v>#DIV/0!</v>
      </c>
      <c r="R29" s="357" t="e">
        <f t="shared" si="11"/>
        <v>#DIV/0!</v>
      </c>
      <c r="S29" s="357" t="e">
        <f t="shared" si="11"/>
        <v>#DIV/0!</v>
      </c>
      <c r="T29" s="357" t="e">
        <f t="shared" si="11"/>
        <v>#DIV/0!</v>
      </c>
      <c r="U29" s="357" t="e">
        <f t="shared" si="11"/>
        <v>#DIV/0!</v>
      </c>
      <c r="V29" s="357" t="e">
        <f t="shared" si="11"/>
        <v>#DIV/0!</v>
      </c>
      <c r="W29" s="357" t="e">
        <f t="shared" si="11"/>
        <v>#DIV/0!</v>
      </c>
      <c r="X29" s="357" t="e">
        <f t="shared" si="11"/>
        <v>#DIV/0!</v>
      </c>
      <c r="Y29" s="357" t="e">
        <f t="shared" si="11"/>
        <v>#DIV/0!</v>
      </c>
      <c r="Z29" s="357" t="e">
        <f t="shared" si="11"/>
        <v>#DIV/0!</v>
      </c>
      <c r="AA29" s="357" t="e">
        <f t="shared" si="11"/>
        <v>#DIV/0!</v>
      </c>
      <c r="AB29" s="357" t="e">
        <f t="shared" si="11"/>
        <v>#DIV/0!</v>
      </c>
      <c r="AC29" s="357" t="e">
        <f>AC17*$J$7*$C$29*12</f>
        <v>#DIV/0!</v>
      </c>
      <c r="AD29" s="357" t="e">
        <f>AD17*$J$7*$C$29*12</f>
        <v>#DIV/0!</v>
      </c>
      <c r="AE29" s="357" t="e">
        <f>AE17*$J$7*$C$29*12</f>
        <v>#DIV/0!</v>
      </c>
      <c r="AF29" s="357" t="e">
        <f>AF17*$J$7*$C$29*12</f>
        <v>#DIV/0!</v>
      </c>
      <c r="AG29" s="357" t="e">
        <f>AG17*$J$7*$C$29*12</f>
        <v>#DIV/0!</v>
      </c>
      <c r="AH29" s="202"/>
    </row>
    <row r="30" spans="1:34" outlineLevel="1">
      <c r="A30" s="225"/>
      <c r="B30" s="359" t="s">
        <v>103</v>
      </c>
      <c r="C30" s="361"/>
      <c r="D30" s="362">
        <f t="shared" ref="D30:AB30" si="12">D23*$J$6</f>
        <v>0</v>
      </c>
      <c r="E30" s="362">
        <f t="shared" si="12"/>
        <v>0</v>
      </c>
      <c r="F30" s="362">
        <f t="shared" si="12"/>
        <v>0</v>
      </c>
      <c r="G30" s="362">
        <f t="shared" si="12"/>
        <v>0</v>
      </c>
      <c r="H30" s="362">
        <f t="shared" si="12"/>
        <v>0</v>
      </c>
      <c r="I30" s="362">
        <f t="shared" si="12"/>
        <v>0</v>
      </c>
      <c r="J30" s="362">
        <f t="shared" si="12"/>
        <v>0</v>
      </c>
      <c r="K30" s="362">
        <f t="shared" si="12"/>
        <v>0</v>
      </c>
      <c r="L30" s="362">
        <f t="shared" si="12"/>
        <v>0</v>
      </c>
      <c r="M30" s="362">
        <f t="shared" si="12"/>
        <v>0</v>
      </c>
      <c r="N30" s="362">
        <f t="shared" si="12"/>
        <v>0</v>
      </c>
      <c r="O30" s="362">
        <f t="shared" si="12"/>
        <v>0</v>
      </c>
      <c r="P30" s="362">
        <f t="shared" si="12"/>
        <v>0</v>
      </c>
      <c r="Q30" s="362">
        <f t="shared" si="12"/>
        <v>0</v>
      </c>
      <c r="R30" s="362">
        <f t="shared" si="12"/>
        <v>0</v>
      </c>
      <c r="S30" s="362">
        <f t="shared" si="12"/>
        <v>0</v>
      </c>
      <c r="T30" s="362">
        <f t="shared" si="12"/>
        <v>0</v>
      </c>
      <c r="U30" s="362">
        <f t="shared" si="12"/>
        <v>0</v>
      </c>
      <c r="V30" s="362">
        <f t="shared" si="12"/>
        <v>0</v>
      </c>
      <c r="W30" s="362">
        <f t="shared" si="12"/>
        <v>0</v>
      </c>
      <c r="X30" s="362">
        <f t="shared" si="12"/>
        <v>0</v>
      </c>
      <c r="Y30" s="362">
        <f t="shared" si="12"/>
        <v>0</v>
      </c>
      <c r="Z30" s="362">
        <f t="shared" si="12"/>
        <v>0</v>
      </c>
      <c r="AA30" s="362">
        <f t="shared" si="12"/>
        <v>0</v>
      </c>
      <c r="AB30" s="362">
        <f t="shared" si="12"/>
        <v>0</v>
      </c>
      <c r="AC30" s="362">
        <f>AC23*$J$6</f>
        <v>0</v>
      </c>
      <c r="AD30" s="362">
        <f>AD23*$J$6</f>
        <v>0</v>
      </c>
      <c r="AE30" s="362">
        <f>AE23*$J$6</f>
        <v>0</v>
      </c>
      <c r="AF30" s="362">
        <f>AF23*$J$6</f>
        <v>0</v>
      </c>
      <c r="AG30" s="362">
        <f>AG23*$J$6</f>
        <v>0</v>
      </c>
      <c r="AH30" s="202"/>
    </row>
    <row r="31" spans="1:34">
      <c r="A31" s="225"/>
      <c r="B31" s="229" t="s">
        <v>51</v>
      </c>
      <c r="C31" s="239"/>
      <c r="D31" s="238" t="e">
        <f t="shared" ref="D31:AB31" si="13">SUM(D25:D30)</f>
        <v>#DIV/0!</v>
      </c>
      <c r="E31" s="238" t="e">
        <f t="shared" si="13"/>
        <v>#DIV/0!</v>
      </c>
      <c r="F31" s="238" t="e">
        <f t="shared" si="13"/>
        <v>#DIV/0!</v>
      </c>
      <c r="G31" s="238" t="e">
        <f t="shared" si="13"/>
        <v>#DIV/0!</v>
      </c>
      <c r="H31" s="238" t="e">
        <f t="shared" si="13"/>
        <v>#DIV/0!</v>
      </c>
      <c r="I31" s="238" t="e">
        <f t="shared" si="13"/>
        <v>#DIV/0!</v>
      </c>
      <c r="J31" s="238" t="e">
        <f t="shared" si="13"/>
        <v>#DIV/0!</v>
      </c>
      <c r="K31" s="238" t="e">
        <f t="shared" si="13"/>
        <v>#DIV/0!</v>
      </c>
      <c r="L31" s="238" t="e">
        <f t="shared" si="13"/>
        <v>#DIV/0!</v>
      </c>
      <c r="M31" s="238" t="e">
        <f t="shared" si="13"/>
        <v>#DIV/0!</v>
      </c>
      <c r="N31" s="238" t="e">
        <f t="shared" si="13"/>
        <v>#DIV/0!</v>
      </c>
      <c r="O31" s="238" t="e">
        <f t="shared" si="13"/>
        <v>#DIV/0!</v>
      </c>
      <c r="P31" s="238" t="e">
        <f t="shared" si="13"/>
        <v>#DIV/0!</v>
      </c>
      <c r="Q31" s="238" t="e">
        <f t="shared" si="13"/>
        <v>#DIV/0!</v>
      </c>
      <c r="R31" s="238" t="e">
        <f t="shared" si="13"/>
        <v>#DIV/0!</v>
      </c>
      <c r="S31" s="238" t="e">
        <f t="shared" si="13"/>
        <v>#DIV/0!</v>
      </c>
      <c r="T31" s="238" t="e">
        <f t="shared" si="13"/>
        <v>#DIV/0!</v>
      </c>
      <c r="U31" s="238" t="e">
        <f t="shared" si="13"/>
        <v>#DIV/0!</v>
      </c>
      <c r="V31" s="238" t="e">
        <f t="shared" si="13"/>
        <v>#DIV/0!</v>
      </c>
      <c r="W31" s="238" t="e">
        <f t="shared" si="13"/>
        <v>#DIV/0!</v>
      </c>
      <c r="X31" s="238" t="e">
        <f t="shared" si="13"/>
        <v>#DIV/0!</v>
      </c>
      <c r="Y31" s="238" t="e">
        <f t="shared" si="13"/>
        <v>#DIV/0!</v>
      </c>
      <c r="Z31" s="238" t="e">
        <f t="shared" si="13"/>
        <v>#DIV/0!</v>
      </c>
      <c r="AA31" s="238" t="e">
        <f t="shared" si="13"/>
        <v>#DIV/0!</v>
      </c>
      <c r="AB31" s="238" t="e">
        <f t="shared" si="13"/>
        <v>#DIV/0!</v>
      </c>
      <c r="AC31" s="238" t="e">
        <f>SUM(AC25:AC30)</f>
        <v>#DIV/0!</v>
      </c>
      <c r="AD31" s="238" t="e">
        <f>SUM(AD25:AD30)</f>
        <v>#DIV/0!</v>
      </c>
      <c r="AE31" s="238" t="e">
        <f>SUM(AE25:AE30)</f>
        <v>#DIV/0!</v>
      </c>
      <c r="AF31" s="238" t="e">
        <f>SUM(AF25:AF30)</f>
        <v>#DIV/0!</v>
      </c>
      <c r="AG31" s="238" t="e">
        <f>SUM(AG25:AG30)</f>
        <v>#DIV/0!</v>
      </c>
      <c r="AH31" s="202"/>
    </row>
    <row r="32" spans="1:34" ht="13" thickBot="1">
      <c r="A32" s="225"/>
      <c r="B32" s="229"/>
      <c r="C32" s="239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02"/>
    </row>
    <row r="33" spans="1:34" ht="13">
      <c r="A33" s="225"/>
      <c r="B33" s="223" t="s">
        <v>52</v>
      </c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02"/>
    </row>
    <row r="34" spans="1:34" ht="13">
      <c r="A34" s="225"/>
      <c r="B34" s="235"/>
      <c r="C34" s="228"/>
      <c r="D34" s="228" t="s">
        <v>47</v>
      </c>
      <c r="E34" s="228" t="s">
        <v>47</v>
      </c>
      <c r="F34" s="228" t="s">
        <v>47</v>
      </c>
      <c r="G34" s="228" t="s">
        <v>47</v>
      </c>
      <c r="H34" s="228" t="s">
        <v>47</v>
      </c>
      <c r="I34" s="228" t="s">
        <v>47</v>
      </c>
      <c r="J34" s="228" t="s">
        <v>47</v>
      </c>
      <c r="K34" s="228" t="s">
        <v>47</v>
      </c>
      <c r="L34" s="228" t="s">
        <v>47</v>
      </c>
      <c r="M34" s="228" t="s">
        <v>47</v>
      </c>
      <c r="N34" s="228" t="s">
        <v>47</v>
      </c>
      <c r="O34" s="228" t="s">
        <v>47</v>
      </c>
      <c r="P34" s="228" t="s">
        <v>47</v>
      </c>
      <c r="Q34" s="228" t="s">
        <v>47</v>
      </c>
      <c r="R34" s="228" t="s">
        <v>47</v>
      </c>
      <c r="S34" s="228" t="s">
        <v>47</v>
      </c>
      <c r="T34" s="228" t="s">
        <v>47</v>
      </c>
      <c r="U34" s="228" t="s">
        <v>47</v>
      </c>
      <c r="V34" s="228" t="s">
        <v>47</v>
      </c>
      <c r="W34" s="228" t="s">
        <v>47</v>
      </c>
      <c r="X34" s="228" t="s">
        <v>47</v>
      </c>
      <c r="Y34" s="228" t="s">
        <v>47</v>
      </c>
      <c r="Z34" s="228" t="s">
        <v>47</v>
      </c>
      <c r="AA34" s="228" t="s">
        <v>47</v>
      </c>
      <c r="AB34" s="228" t="s">
        <v>47</v>
      </c>
      <c r="AC34" s="228" t="s">
        <v>47</v>
      </c>
      <c r="AD34" s="228" t="s">
        <v>47</v>
      </c>
      <c r="AE34" s="228" t="s">
        <v>47</v>
      </c>
      <c r="AF34" s="228" t="s">
        <v>47</v>
      </c>
      <c r="AG34" s="228" t="s">
        <v>47</v>
      </c>
      <c r="AH34" s="202"/>
    </row>
    <row r="35" spans="1:34" outlineLevel="1">
      <c r="A35" s="225"/>
      <c r="B35" s="229" t="s">
        <v>53</v>
      </c>
      <c r="C35" s="239"/>
      <c r="D35" s="238">
        <f>'Berechnung (Bestandsförderung)'!$C$117</f>
        <v>0</v>
      </c>
      <c r="E35" s="238">
        <f>'Berechnung (Bestandsförderung)'!$C$117</f>
        <v>0</v>
      </c>
      <c r="F35" s="238">
        <f>'Berechnung (Bestandsförderung)'!$C$117</f>
        <v>0</v>
      </c>
      <c r="G35" s="238">
        <f>'Berechnung (Bestandsförderung)'!$C$117</f>
        <v>0</v>
      </c>
      <c r="H35" s="238">
        <f>'Berechnung (Bestandsförderung)'!$C$117</f>
        <v>0</v>
      </c>
      <c r="I35" s="238">
        <f>'Berechnung (Bestandsförderung)'!$C$117</f>
        <v>0</v>
      </c>
      <c r="J35" s="238">
        <f>'Berechnung (Bestandsförderung)'!$C$117</f>
        <v>0</v>
      </c>
      <c r="K35" s="238">
        <f>'Berechnung (Bestandsförderung)'!$C$117</f>
        <v>0</v>
      </c>
      <c r="L35" s="238">
        <f>'Berechnung (Bestandsförderung)'!$C$117</f>
        <v>0</v>
      </c>
      <c r="M35" s="238">
        <f>'Berechnung (Bestandsförderung)'!$C$117</f>
        <v>0</v>
      </c>
      <c r="N35" s="238">
        <f>'Berechnung (Bestandsförderung)'!$C$117</f>
        <v>0</v>
      </c>
      <c r="O35" s="238">
        <f>'Berechnung (Bestandsförderung)'!$C$117</f>
        <v>0</v>
      </c>
      <c r="P35" s="238">
        <f>'Berechnung (Bestandsförderung)'!$C$117</f>
        <v>0</v>
      </c>
      <c r="Q35" s="238">
        <f>'Berechnung (Bestandsförderung)'!$C$117</f>
        <v>0</v>
      </c>
      <c r="R35" s="238">
        <f>'Berechnung (Bestandsförderung)'!$C$117</f>
        <v>0</v>
      </c>
      <c r="S35" s="238">
        <f>'Berechnung (Bestandsförderung)'!$C$117</f>
        <v>0</v>
      </c>
      <c r="T35" s="238">
        <f>'Berechnung (Bestandsförderung)'!$C$117</f>
        <v>0</v>
      </c>
      <c r="U35" s="238">
        <f>'Berechnung (Bestandsförderung)'!$C$117</f>
        <v>0</v>
      </c>
      <c r="V35" s="238">
        <f>'Berechnung (Bestandsförderung)'!$C$117</f>
        <v>0</v>
      </c>
      <c r="W35" s="238">
        <f>'Berechnung (Bestandsförderung)'!$C$117</f>
        <v>0</v>
      </c>
      <c r="X35" s="238">
        <f>'Berechnung (Bestandsförderung)'!$C$117</f>
        <v>0</v>
      </c>
      <c r="Y35" s="238">
        <f>'Berechnung (Bestandsförderung)'!$C$117</f>
        <v>0</v>
      </c>
      <c r="Z35" s="238">
        <f>'Berechnung (Bestandsförderung)'!$C$117</f>
        <v>0</v>
      </c>
      <c r="AA35" s="238">
        <f>'Berechnung (Bestandsförderung)'!$C$117</f>
        <v>0</v>
      </c>
      <c r="AB35" s="238">
        <f>'Berechnung (Bestandsförderung)'!$C$117</f>
        <v>0</v>
      </c>
      <c r="AC35" s="238">
        <f>'Berechnung (Bestandsförderung)'!$C$117</f>
        <v>0</v>
      </c>
      <c r="AD35" s="238">
        <f>'Berechnung (Bestandsförderung)'!$C$117</f>
        <v>0</v>
      </c>
      <c r="AE35" s="238">
        <f>'Berechnung (Bestandsförderung)'!$C$117</f>
        <v>0</v>
      </c>
      <c r="AF35" s="238">
        <f>'Berechnung (Bestandsförderung)'!$C$117</f>
        <v>0</v>
      </c>
      <c r="AG35" s="238">
        <f>'Berechnung (Bestandsförderung)'!$C$117</f>
        <v>0</v>
      </c>
      <c r="AH35" s="202"/>
    </row>
    <row r="36" spans="1:34" outlineLevel="1">
      <c r="A36" s="225"/>
      <c r="B36" s="229" t="s">
        <v>54</v>
      </c>
      <c r="C36" s="239"/>
      <c r="D36" s="241">
        <f>'Berechnung (Bestandsförderung)'!D142</f>
        <v>0</v>
      </c>
      <c r="E36" s="241">
        <f>'Berechnung (Bestandsförderung)'!E142</f>
        <v>0</v>
      </c>
      <c r="F36" s="241">
        <f>'Berechnung (Bestandsförderung)'!F142</f>
        <v>0</v>
      </c>
      <c r="G36" s="241">
        <f>'Berechnung (Bestandsförderung)'!G142</f>
        <v>0</v>
      </c>
      <c r="H36" s="241">
        <f>'Berechnung (Bestandsförderung)'!H142</f>
        <v>0</v>
      </c>
      <c r="I36" s="241">
        <f>'Berechnung (Bestandsförderung)'!I142</f>
        <v>0</v>
      </c>
      <c r="J36" s="241">
        <f>'Berechnung (Bestandsförderung)'!J142</f>
        <v>0</v>
      </c>
      <c r="K36" s="241">
        <f>'Berechnung (Bestandsförderung)'!K142</f>
        <v>0</v>
      </c>
      <c r="L36" s="241">
        <f>'Berechnung (Bestandsförderung)'!L142</f>
        <v>0</v>
      </c>
      <c r="M36" s="241">
        <f>'Berechnung (Bestandsförderung)'!M142</f>
        <v>0</v>
      </c>
      <c r="N36" s="241">
        <f>'Berechnung (Bestandsförderung)'!N142</f>
        <v>0</v>
      </c>
      <c r="O36" s="241">
        <f>'Berechnung (Bestandsförderung)'!O142</f>
        <v>0</v>
      </c>
      <c r="P36" s="241">
        <f>'Berechnung (Bestandsförderung)'!P142</f>
        <v>0</v>
      </c>
      <c r="Q36" s="241">
        <f>'Berechnung (Bestandsförderung)'!Q142</f>
        <v>0</v>
      </c>
      <c r="R36" s="241">
        <f>'Berechnung (Bestandsförderung)'!R142</f>
        <v>0</v>
      </c>
      <c r="S36" s="241">
        <f>'Berechnung (Bestandsförderung)'!S142</f>
        <v>0</v>
      </c>
      <c r="T36" s="241">
        <f>'Berechnung (Bestandsförderung)'!T142</f>
        <v>0</v>
      </c>
      <c r="U36" s="241">
        <f>'Berechnung (Bestandsförderung)'!U142</f>
        <v>0</v>
      </c>
      <c r="V36" s="241">
        <f>'Berechnung (Bestandsförderung)'!V142</f>
        <v>0</v>
      </c>
      <c r="W36" s="241">
        <f>'Berechnung (Bestandsförderung)'!W142</f>
        <v>0</v>
      </c>
      <c r="X36" s="241">
        <f>'Berechnung (Bestandsförderung)'!X142</f>
        <v>0</v>
      </c>
      <c r="Y36" s="241">
        <f>'Berechnung (Bestandsförderung)'!Y142</f>
        <v>0</v>
      </c>
      <c r="Z36" s="241">
        <f>'Berechnung (Bestandsförderung)'!Z142</f>
        <v>0</v>
      </c>
      <c r="AA36" s="241">
        <f>'Berechnung (Bestandsförderung)'!AA142</f>
        <v>0</v>
      </c>
      <c r="AB36" s="241">
        <f>'Berechnung (Bestandsförderung)'!AB142</f>
        <v>0</v>
      </c>
      <c r="AC36" s="241">
        <f>'Berechnung (Bestandsförderung)'!AC142</f>
        <v>0</v>
      </c>
      <c r="AD36" s="241">
        <f>'Berechnung (Bestandsförderung)'!AD142</f>
        <v>0</v>
      </c>
      <c r="AE36" s="241">
        <f>'Berechnung (Bestandsförderung)'!AE142</f>
        <v>0</v>
      </c>
      <c r="AF36" s="241">
        <f>'Berechnung (Bestandsförderung)'!AF142</f>
        <v>0</v>
      </c>
      <c r="AG36" s="241">
        <f>'Berechnung (Bestandsförderung)'!AG142</f>
        <v>0</v>
      </c>
      <c r="AH36" s="202"/>
    </row>
    <row r="37" spans="1:34" s="245" customFormat="1" ht="13">
      <c r="A37" s="242"/>
      <c r="B37" s="242" t="s">
        <v>55</v>
      </c>
      <c r="C37" s="243"/>
      <c r="D37" s="244">
        <f>D35+D36</f>
        <v>0</v>
      </c>
      <c r="E37" s="244">
        <f t="shared" ref="E37:AB37" si="14">E35+E36</f>
        <v>0</v>
      </c>
      <c r="F37" s="244">
        <f t="shared" si="14"/>
        <v>0</v>
      </c>
      <c r="G37" s="244">
        <f t="shared" si="14"/>
        <v>0</v>
      </c>
      <c r="H37" s="244">
        <f t="shared" si="14"/>
        <v>0</v>
      </c>
      <c r="I37" s="244">
        <f t="shared" si="14"/>
        <v>0</v>
      </c>
      <c r="J37" s="244">
        <f t="shared" si="14"/>
        <v>0</v>
      </c>
      <c r="K37" s="244">
        <f t="shared" si="14"/>
        <v>0</v>
      </c>
      <c r="L37" s="244">
        <f t="shared" si="14"/>
        <v>0</v>
      </c>
      <c r="M37" s="244">
        <f t="shared" si="14"/>
        <v>0</v>
      </c>
      <c r="N37" s="244">
        <f t="shared" si="14"/>
        <v>0</v>
      </c>
      <c r="O37" s="244">
        <f t="shared" si="14"/>
        <v>0</v>
      </c>
      <c r="P37" s="244">
        <f t="shared" si="14"/>
        <v>0</v>
      </c>
      <c r="Q37" s="244">
        <f t="shared" si="14"/>
        <v>0</v>
      </c>
      <c r="R37" s="244">
        <f t="shared" si="14"/>
        <v>0</v>
      </c>
      <c r="S37" s="244">
        <f t="shared" si="14"/>
        <v>0</v>
      </c>
      <c r="T37" s="244">
        <f t="shared" si="14"/>
        <v>0</v>
      </c>
      <c r="U37" s="244">
        <f t="shared" si="14"/>
        <v>0</v>
      </c>
      <c r="V37" s="244">
        <f t="shared" si="14"/>
        <v>0</v>
      </c>
      <c r="W37" s="244">
        <f t="shared" si="14"/>
        <v>0</v>
      </c>
      <c r="X37" s="244">
        <f t="shared" si="14"/>
        <v>0</v>
      </c>
      <c r="Y37" s="244">
        <f t="shared" si="14"/>
        <v>0</v>
      </c>
      <c r="Z37" s="244">
        <f t="shared" si="14"/>
        <v>0</v>
      </c>
      <c r="AA37" s="244">
        <f t="shared" si="14"/>
        <v>0</v>
      </c>
      <c r="AB37" s="244">
        <f t="shared" si="14"/>
        <v>0</v>
      </c>
      <c r="AC37" s="244">
        <f>AC35+AC36</f>
        <v>0</v>
      </c>
      <c r="AD37" s="244">
        <f>AD35+AD36</f>
        <v>0</v>
      </c>
      <c r="AE37" s="244">
        <f>AE35+AE36</f>
        <v>0</v>
      </c>
      <c r="AF37" s="244">
        <f>AF35+AF36</f>
        <v>0</v>
      </c>
      <c r="AG37" s="244">
        <f>AG35+AG36</f>
        <v>0</v>
      </c>
      <c r="AH37" s="251"/>
    </row>
    <row r="38" spans="1:34" ht="13">
      <c r="A38" s="225"/>
      <c r="B38" s="242"/>
      <c r="C38" s="239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02"/>
    </row>
    <row r="39" spans="1:34" outlineLevel="1">
      <c r="A39" s="225"/>
      <c r="B39" s="229" t="s">
        <v>56</v>
      </c>
      <c r="C39" s="239"/>
      <c r="D39" s="238">
        <f t="shared" ref="D39:AG39" si="15">$C$179</f>
        <v>0</v>
      </c>
      <c r="E39" s="238">
        <f t="shared" si="15"/>
        <v>0</v>
      </c>
      <c r="F39" s="238">
        <f t="shared" si="15"/>
        <v>0</v>
      </c>
      <c r="G39" s="238">
        <f t="shared" si="15"/>
        <v>0</v>
      </c>
      <c r="H39" s="238">
        <f t="shared" si="15"/>
        <v>0</v>
      </c>
      <c r="I39" s="238">
        <f t="shared" si="15"/>
        <v>0</v>
      </c>
      <c r="J39" s="238">
        <f t="shared" si="15"/>
        <v>0</v>
      </c>
      <c r="K39" s="238">
        <f t="shared" si="15"/>
        <v>0</v>
      </c>
      <c r="L39" s="238">
        <f t="shared" si="15"/>
        <v>0</v>
      </c>
      <c r="M39" s="238">
        <f t="shared" si="15"/>
        <v>0</v>
      </c>
      <c r="N39" s="238">
        <f t="shared" si="15"/>
        <v>0</v>
      </c>
      <c r="O39" s="238">
        <f t="shared" si="15"/>
        <v>0</v>
      </c>
      <c r="P39" s="238">
        <f t="shared" si="15"/>
        <v>0</v>
      </c>
      <c r="Q39" s="238">
        <f t="shared" si="15"/>
        <v>0</v>
      </c>
      <c r="R39" s="238">
        <f t="shared" si="15"/>
        <v>0</v>
      </c>
      <c r="S39" s="238">
        <f t="shared" si="15"/>
        <v>0</v>
      </c>
      <c r="T39" s="238">
        <f t="shared" si="15"/>
        <v>0</v>
      </c>
      <c r="U39" s="238">
        <f t="shared" si="15"/>
        <v>0</v>
      </c>
      <c r="V39" s="238">
        <f t="shared" si="15"/>
        <v>0</v>
      </c>
      <c r="W39" s="238">
        <f t="shared" si="15"/>
        <v>0</v>
      </c>
      <c r="X39" s="238">
        <f t="shared" si="15"/>
        <v>0</v>
      </c>
      <c r="Y39" s="238">
        <f t="shared" si="15"/>
        <v>0</v>
      </c>
      <c r="Z39" s="238">
        <f t="shared" si="15"/>
        <v>0</v>
      </c>
      <c r="AA39" s="238">
        <f t="shared" si="15"/>
        <v>0</v>
      </c>
      <c r="AB39" s="238">
        <f t="shared" si="15"/>
        <v>0</v>
      </c>
      <c r="AC39" s="238">
        <f t="shared" si="15"/>
        <v>0</v>
      </c>
      <c r="AD39" s="238">
        <f t="shared" si="15"/>
        <v>0</v>
      </c>
      <c r="AE39" s="238">
        <f t="shared" si="15"/>
        <v>0</v>
      </c>
      <c r="AF39" s="238">
        <f t="shared" si="15"/>
        <v>0</v>
      </c>
      <c r="AG39" s="238">
        <f t="shared" si="15"/>
        <v>0</v>
      </c>
      <c r="AH39" s="202"/>
    </row>
    <row r="40" spans="1:34" outlineLevel="1">
      <c r="A40" s="225"/>
      <c r="B40" s="229" t="s">
        <v>57</v>
      </c>
      <c r="C40" s="239"/>
      <c r="D40" s="241">
        <f t="shared" ref="D40:AB40" si="16">D204</f>
        <v>0</v>
      </c>
      <c r="E40" s="241">
        <f t="shared" si="16"/>
        <v>0</v>
      </c>
      <c r="F40" s="241">
        <f t="shared" si="16"/>
        <v>0</v>
      </c>
      <c r="G40" s="241">
        <f t="shared" si="16"/>
        <v>0</v>
      </c>
      <c r="H40" s="241">
        <f t="shared" si="16"/>
        <v>0</v>
      </c>
      <c r="I40" s="241">
        <f t="shared" si="16"/>
        <v>0</v>
      </c>
      <c r="J40" s="241">
        <f t="shared" si="16"/>
        <v>0</v>
      </c>
      <c r="K40" s="241">
        <f t="shared" si="16"/>
        <v>0</v>
      </c>
      <c r="L40" s="241">
        <f t="shared" si="16"/>
        <v>0</v>
      </c>
      <c r="M40" s="241">
        <f t="shared" si="16"/>
        <v>0</v>
      </c>
      <c r="N40" s="241">
        <f t="shared" si="16"/>
        <v>0</v>
      </c>
      <c r="O40" s="241">
        <f t="shared" si="16"/>
        <v>0</v>
      </c>
      <c r="P40" s="241">
        <f t="shared" si="16"/>
        <v>0</v>
      </c>
      <c r="Q40" s="241">
        <f t="shared" si="16"/>
        <v>0</v>
      </c>
      <c r="R40" s="241">
        <f t="shared" si="16"/>
        <v>0</v>
      </c>
      <c r="S40" s="241">
        <f t="shared" si="16"/>
        <v>0</v>
      </c>
      <c r="T40" s="241">
        <f t="shared" si="16"/>
        <v>0</v>
      </c>
      <c r="U40" s="241">
        <f t="shared" si="16"/>
        <v>0</v>
      </c>
      <c r="V40" s="241">
        <f t="shared" si="16"/>
        <v>0</v>
      </c>
      <c r="W40" s="241">
        <f t="shared" si="16"/>
        <v>0</v>
      </c>
      <c r="X40" s="241">
        <f t="shared" si="16"/>
        <v>0</v>
      </c>
      <c r="Y40" s="241">
        <f t="shared" si="16"/>
        <v>0</v>
      </c>
      <c r="Z40" s="241">
        <f t="shared" si="16"/>
        <v>0</v>
      </c>
      <c r="AA40" s="241">
        <f t="shared" si="16"/>
        <v>0</v>
      </c>
      <c r="AB40" s="241">
        <f t="shared" si="16"/>
        <v>0</v>
      </c>
      <c r="AC40" s="241">
        <f>AC204</f>
        <v>0</v>
      </c>
      <c r="AD40" s="241">
        <f>AD204</f>
        <v>0</v>
      </c>
      <c r="AE40" s="241">
        <f>AE204</f>
        <v>0</v>
      </c>
      <c r="AF40" s="241">
        <f>AF204</f>
        <v>0</v>
      </c>
      <c r="AG40" s="241">
        <f>AG204</f>
        <v>0</v>
      </c>
      <c r="AH40" s="202"/>
    </row>
    <row r="41" spans="1:34" s="245" customFormat="1" ht="13">
      <c r="A41" s="242"/>
      <c r="B41" s="242" t="s">
        <v>58</v>
      </c>
      <c r="C41" s="243"/>
      <c r="D41" s="244">
        <f>D39+D40</f>
        <v>0</v>
      </c>
      <c r="E41" s="244">
        <f t="shared" ref="E41:AB41" si="17">E39+E40</f>
        <v>0</v>
      </c>
      <c r="F41" s="244">
        <f t="shared" si="17"/>
        <v>0</v>
      </c>
      <c r="G41" s="244">
        <f t="shared" si="17"/>
        <v>0</v>
      </c>
      <c r="H41" s="244">
        <f t="shared" si="17"/>
        <v>0</v>
      </c>
      <c r="I41" s="244">
        <f t="shared" si="17"/>
        <v>0</v>
      </c>
      <c r="J41" s="244">
        <f t="shared" si="17"/>
        <v>0</v>
      </c>
      <c r="K41" s="244">
        <f t="shared" si="17"/>
        <v>0</v>
      </c>
      <c r="L41" s="244">
        <f t="shared" si="17"/>
        <v>0</v>
      </c>
      <c r="M41" s="244">
        <f t="shared" si="17"/>
        <v>0</v>
      </c>
      <c r="N41" s="244">
        <f t="shared" si="17"/>
        <v>0</v>
      </c>
      <c r="O41" s="244">
        <f t="shared" si="17"/>
        <v>0</v>
      </c>
      <c r="P41" s="244">
        <f t="shared" si="17"/>
        <v>0</v>
      </c>
      <c r="Q41" s="244">
        <f t="shared" si="17"/>
        <v>0</v>
      </c>
      <c r="R41" s="244">
        <f t="shared" si="17"/>
        <v>0</v>
      </c>
      <c r="S41" s="244">
        <f t="shared" si="17"/>
        <v>0</v>
      </c>
      <c r="T41" s="244">
        <f t="shared" si="17"/>
        <v>0</v>
      </c>
      <c r="U41" s="244">
        <f t="shared" si="17"/>
        <v>0</v>
      </c>
      <c r="V41" s="244">
        <f t="shared" si="17"/>
        <v>0</v>
      </c>
      <c r="W41" s="244">
        <f t="shared" si="17"/>
        <v>0</v>
      </c>
      <c r="X41" s="244">
        <f t="shared" si="17"/>
        <v>0</v>
      </c>
      <c r="Y41" s="244">
        <f t="shared" si="17"/>
        <v>0</v>
      </c>
      <c r="Z41" s="244">
        <f t="shared" si="17"/>
        <v>0</v>
      </c>
      <c r="AA41" s="244">
        <f t="shared" si="17"/>
        <v>0</v>
      </c>
      <c r="AB41" s="244">
        <f t="shared" si="17"/>
        <v>0</v>
      </c>
      <c r="AC41" s="244">
        <f>AC39+AC40</f>
        <v>0</v>
      </c>
      <c r="AD41" s="244">
        <f>AD39+AD40</f>
        <v>0</v>
      </c>
      <c r="AE41" s="244">
        <f>AE39+AE40</f>
        <v>0</v>
      </c>
      <c r="AF41" s="244">
        <f>AF39+AF40</f>
        <v>0</v>
      </c>
      <c r="AG41" s="244">
        <f>AG39+AG40</f>
        <v>0</v>
      </c>
      <c r="AH41" s="251"/>
    </row>
    <row r="42" spans="1:34" s="247" customFormat="1" ht="13">
      <c r="A42" s="203"/>
      <c r="B42" s="203"/>
      <c r="C42" s="205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03"/>
    </row>
    <row r="43" spans="1:34" s="250" customFormat="1" ht="13">
      <c r="A43" s="248"/>
      <c r="B43" s="203"/>
      <c r="C43" s="204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8"/>
    </row>
    <row r="44" spans="1:34" ht="13">
      <c r="B44" s="251" t="s">
        <v>129</v>
      </c>
      <c r="AH44" s="202"/>
    </row>
    <row r="45" spans="1:34">
      <c r="B45" s="202"/>
      <c r="AH45" s="202"/>
    </row>
    <row r="46" spans="1:34" s="252" customFormat="1" ht="13" outlineLevel="1">
      <c r="B46" s="253" t="s">
        <v>112</v>
      </c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379"/>
    </row>
    <row r="47" spans="1:34" s="252" customFormat="1" outlineLevel="1">
      <c r="B47" s="255" t="s">
        <v>107</v>
      </c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256"/>
      <c r="AH47" s="379"/>
    </row>
    <row r="48" spans="1:34" s="252" customFormat="1" outlineLevel="1">
      <c r="B48" s="257" t="s">
        <v>158</v>
      </c>
      <c r="C48" s="258" t="str">
        <f>IF((1/$D$86*(1-1/(1+$D$86)^'Eingabe (Bestandsförderung)'!D54))*D48='Eingabe (Bestandsförderung)'!D53,"richtig","falsch")</f>
        <v>richtig</v>
      </c>
      <c r="D48" s="376">
        <f>'Eingabe (Bestandsförderung)'!D53/(1/$D$86*(1-1/(1+$D$86)^'Eingabe (Bestandsförderung)'!D54))</f>
        <v>0</v>
      </c>
      <c r="E48" s="376">
        <f>D48</f>
        <v>0</v>
      </c>
      <c r="F48" s="376">
        <f>IF(ROUND((F$12-1)/'Eingabe (Bestandsförderung)'!$D$54-0.5,0)-ROUND((E$12-1)/'Eingabe (Bestandsförderung)'!$D$54-0.5,0)=1,E48*(1+'Eingabe (Bestandsförderung)'!$D$57)^'Eingabe (Bestandsförderung)'!$D$54,E48)</f>
        <v>0</v>
      </c>
      <c r="G48" s="376">
        <f>IF(ROUND((G12-1)/'Eingabe (Bestandsförderung)'!$D$54-0.5,0)-ROUND((F12-1)/'Eingabe (Bestandsförderung)'!$D$54-0.5,0)=1,'Berechnung (Bestandsförderung)'!F48*(1+'Eingabe (Bestandsförderung)'!$D$57)^'Eingabe (Bestandsförderung)'!$D$54,'Berechnung (Bestandsförderung)'!F48)</f>
        <v>0</v>
      </c>
      <c r="H48" s="376">
        <f>IF(ROUND((H12-1)/'Eingabe (Bestandsförderung)'!$D$54-0.5,0)-ROUND((G12-1)/'Eingabe (Bestandsförderung)'!$D$54-0.5,0)=1,'Berechnung (Bestandsförderung)'!G48*(1+'Eingabe (Bestandsförderung)'!$D$57)^'Eingabe (Bestandsförderung)'!$D$54,'Berechnung (Bestandsförderung)'!G48)</f>
        <v>0</v>
      </c>
      <c r="I48" s="376">
        <f>IF(ROUND((I12-1)/'Eingabe (Bestandsförderung)'!$D$54-0.5,0)-ROUND((H12-1)/'Eingabe (Bestandsförderung)'!$D$54-0.5,0)=1,'Berechnung (Bestandsförderung)'!H48*(1+'Eingabe (Bestandsförderung)'!$D$57)^'Eingabe (Bestandsförderung)'!$D$54,'Berechnung (Bestandsförderung)'!H48)</f>
        <v>0</v>
      </c>
      <c r="J48" s="376">
        <f>IF(ROUND((J12-1)/'Eingabe (Bestandsförderung)'!$D$54-0.5,0)-ROUND((I12-1)/'Eingabe (Bestandsförderung)'!$D$54-0.5,0)=1,'Berechnung (Bestandsförderung)'!I48*(1+'Eingabe (Bestandsförderung)'!$D$57)^'Eingabe (Bestandsförderung)'!$D$54,'Berechnung (Bestandsförderung)'!I48)</f>
        <v>0</v>
      </c>
      <c r="K48" s="376">
        <f>IF(ROUND((K12-1)/'Eingabe (Bestandsförderung)'!$D$54-0.5,0)-ROUND((J12-1)/'Eingabe (Bestandsförderung)'!$D$54-0.5,0)=1,'Berechnung (Bestandsförderung)'!J48*(1+'Eingabe (Bestandsförderung)'!$D$57)^'Eingabe (Bestandsförderung)'!$D$54,'Berechnung (Bestandsförderung)'!J48)</f>
        <v>0</v>
      </c>
      <c r="L48" s="376">
        <f>IF(ROUND((L12-1)/'Eingabe (Bestandsförderung)'!$D$54-0.5,0)-ROUND((K12-1)/'Eingabe (Bestandsförderung)'!$D$54-0.5,0)=1,'Berechnung (Bestandsförderung)'!K48*(1+'Eingabe (Bestandsförderung)'!$D$57)^'Eingabe (Bestandsförderung)'!$D$54,'Berechnung (Bestandsförderung)'!K48)</f>
        <v>0</v>
      </c>
      <c r="M48" s="376">
        <f>IF(ROUND((M12-1)/'Eingabe (Bestandsförderung)'!$D$54-0.5,0)-ROUND((L12-1)/'Eingabe (Bestandsförderung)'!$D$54-0.5,0)=1,'Berechnung (Bestandsförderung)'!L48*(1+'Eingabe (Bestandsförderung)'!$D$57)^'Eingabe (Bestandsförderung)'!$D$54,'Berechnung (Bestandsförderung)'!L48)</f>
        <v>0</v>
      </c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379"/>
    </row>
    <row r="49" spans="1:34" s="252" customFormat="1" outlineLevel="1">
      <c r="B49" s="257" t="s">
        <v>63</v>
      </c>
      <c r="C49" s="258" t="str">
        <f>IF((1/$D$92*(1-1/(1+$D$92)^'Eingabe (Bestandsförderung)'!D54))*D49='Eingabe (Bestandsförderung)'!D53,"richtig","falsch")</f>
        <v>richtig</v>
      </c>
      <c r="D49" s="259">
        <f>'Eingabe (Bestandsförderung)'!D53/(1/$D$92*(1-1/(1+$D$92)^'Eingabe (Bestandsförderung)'!D54))</f>
        <v>0</v>
      </c>
      <c r="E49" s="259">
        <f>D49</f>
        <v>0</v>
      </c>
      <c r="F49" s="259">
        <f>IF(ROUND((F$12-1)/'Eingabe (Bestandsförderung)'!$D$54-0.5,0)-ROUND((E$12-1)/'Eingabe (Bestandsförderung)'!$D$54-0.5,0)=1,E49*(1+'Eingabe (Bestandsförderung)'!$D$57)^'Eingabe (Bestandsförderung)'!$D$54,E49)</f>
        <v>0</v>
      </c>
      <c r="G49" s="259">
        <f>IF(ROUND((G12-1)/'Eingabe (Bestandsförderung)'!$D$54-0.5,0)-ROUND((F12-1)/'Eingabe (Bestandsförderung)'!$D$54-0.5,0)=1,'Berechnung (Bestandsförderung)'!F49*(1+'Eingabe (Bestandsförderung)'!$D$57)^'Eingabe (Bestandsförderung)'!$D$54,'Berechnung (Bestandsförderung)'!F49)</f>
        <v>0</v>
      </c>
      <c r="H49" s="259">
        <f>IF(ROUND((H12-1)/'Eingabe (Bestandsförderung)'!$D$54-0.5,0)-ROUND((G12-1)/'Eingabe (Bestandsförderung)'!$D$54-0.5,0)=1,'Berechnung (Bestandsförderung)'!G49*(1+'Eingabe (Bestandsförderung)'!$D$57)^'Eingabe (Bestandsförderung)'!$D$54,'Berechnung (Bestandsförderung)'!G49)</f>
        <v>0</v>
      </c>
      <c r="I49" s="259">
        <f>IF(ROUND((I12-1)/'Eingabe (Bestandsförderung)'!$D$54-0.5,0)-ROUND((H12-1)/'Eingabe (Bestandsförderung)'!$D$54-0.5,0)=1,'Berechnung (Bestandsförderung)'!H49*(1+'Eingabe (Bestandsförderung)'!$D$57)^'Eingabe (Bestandsförderung)'!$D$54,'Berechnung (Bestandsförderung)'!H49)</f>
        <v>0</v>
      </c>
      <c r="J49" s="259">
        <f>IF(ROUND((J12-1)/'Eingabe (Bestandsförderung)'!$D$54-0.5,0)-ROUND((I12-1)/'Eingabe (Bestandsförderung)'!$D$54-0.5,0)=1,'Berechnung (Bestandsförderung)'!I49*(1+'Eingabe (Bestandsförderung)'!$D$57)^'Eingabe (Bestandsförderung)'!$D$54,'Berechnung (Bestandsförderung)'!I49)</f>
        <v>0</v>
      </c>
      <c r="K49" s="259">
        <f>IF(ROUND((K12-1)/'Eingabe (Bestandsförderung)'!$D$54-0.5,0)-ROUND((J12-1)/'Eingabe (Bestandsförderung)'!$D$54-0.5,0)=1,'Berechnung (Bestandsförderung)'!J49*(1+'Eingabe (Bestandsförderung)'!$D$57)^'Eingabe (Bestandsförderung)'!$D$54,'Berechnung (Bestandsförderung)'!J49)</f>
        <v>0</v>
      </c>
      <c r="L49" s="259">
        <f>IF(ROUND((L12-1)/'Eingabe (Bestandsförderung)'!$D$54-0.5,0)-ROUND((K12-1)/'Eingabe (Bestandsförderung)'!$D$54-0.5,0)=1,'Berechnung (Bestandsförderung)'!K49*(1+'Eingabe (Bestandsförderung)'!$D$57)^'Eingabe (Bestandsförderung)'!$D$54,'Berechnung (Bestandsförderung)'!K49)</f>
        <v>0</v>
      </c>
      <c r="M49" s="259">
        <f>IF(ROUND((M12-1)/'Eingabe (Bestandsförderung)'!$D$54-0.5,0)-ROUND((L12-1)/'Eingabe (Bestandsförderung)'!$D$54-0.5,0)=1,'Berechnung (Bestandsförderung)'!L49*(1+'Eingabe (Bestandsförderung)'!$D$57)^'Eingabe (Bestandsförderung)'!$D$54,'Berechnung (Bestandsförderung)'!L49)</f>
        <v>0</v>
      </c>
      <c r="N49" s="259">
        <f>IF(ROUND((N12-1)/'Eingabe (Bestandsförderung)'!$D$54-0.5,0)-ROUND((M12-1)/'Eingabe (Bestandsförderung)'!$D$54-0.5,0)=1,'Berechnung (Bestandsförderung)'!M49*(1+'Eingabe (Bestandsförderung)'!$D$57)^'Eingabe (Bestandsförderung)'!$D$54,'Berechnung (Bestandsförderung)'!M49)</f>
        <v>0</v>
      </c>
      <c r="O49" s="259">
        <f>IF(ROUND((O12-1)/'Eingabe (Bestandsförderung)'!$D$54-0.5,0)-ROUND((N12-1)/'Eingabe (Bestandsförderung)'!$D$54-0.5,0)=1,'Berechnung (Bestandsförderung)'!N49*(1+'Eingabe (Bestandsförderung)'!$D$57)^'Eingabe (Bestandsförderung)'!$D$54,'Berechnung (Bestandsförderung)'!N49)</f>
        <v>0</v>
      </c>
      <c r="P49" s="259">
        <f>IF(ROUND((P12-1)/'Eingabe (Bestandsförderung)'!$D$54-0.5,0)-ROUND((O12-1)/'Eingabe (Bestandsförderung)'!$D$54-0.5,0)=1,'Berechnung (Bestandsförderung)'!O49*(1+'Eingabe (Bestandsförderung)'!$D$57)^'Eingabe (Bestandsförderung)'!$D$54,'Berechnung (Bestandsförderung)'!O49)</f>
        <v>0</v>
      </c>
      <c r="Q49" s="259">
        <f>IF(ROUND((Q12-1)/'Eingabe (Bestandsförderung)'!$D$54-0.5,0)-ROUND((P12-1)/'Eingabe (Bestandsförderung)'!$D$54-0.5,0)=1,'Berechnung (Bestandsförderung)'!P49*(1+'Eingabe (Bestandsförderung)'!$D$57)^'Eingabe (Bestandsförderung)'!$D$54,'Berechnung (Bestandsförderung)'!P49)</f>
        <v>0</v>
      </c>
      <c r="R49" s="259">
        <f>IF(ROUND((R12-1)/'Eingabe (Bestandsförderung)'!$D$54-0.5,0)-ROUND((Q12-1)/'Eingabe (Bestandsförderung)'!$D$54-0.5,0)=1,'Berechnung (Bestandsförderung)'!Q49*(1+'Eingabe (Bestandsförderung)'!$D$57)^'Eingabe (Bestandsförderung)'!$D$54,'Berechnung (Bestandsförderung)'!Q49)</f>
        <v>0</v>
      </c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379"/>
    </row>
    <row r="50" spans="1:34" s="252" customFormat="1" outlineLevel="1">
      <c r="B50" s="257" t="s">
        <v>64</v>
      </c>
      <c r="C50" s="258" t="str">
        <f>IF((1/$D$98*(1-1/(1+$D$98)^'Eingabe (Bestandsförderung)'!D54))*D50='Eingabe (Bestandsförderung)'!D53,"richtig","falsch")</f>
        <v>richtig</v>
      </c>
      <c r="D50" s="259">
        <f>'Eingabe (Bestandsförderung)'!D53/(1/$D$98*(1-1/(1+$D$98)^'Eingabe (Bestandsförderung)'!D54))</f>
        <v>0</v>
      </c>
      <c r="E50" s="259">
        <f>D50</f>
        <v>0</v>
      </c>
      <c r="F50" s="259">
        <f>IF(ROUND((F$12-1)/'Eingabe (Bestandsförderung)'!$D$54-0.5,0)-ROUND((E$12-1)/'Eingabe (Bestandsförderung)'!$D$54-0.5,0)=1,E50*(1+'Eingabe (Bestandsförderung)'!$D$57)^'Eingabe (Bestandsförderung)'!$D$54,E50)</f>
        <v>0</v>
      </c>
      <c r="G50" s="259">
        <f>IF(ROUND((G$12-1)/'Eingabe (Bestandsförderung)'!$D$54-0.5,0)-ROUND((F$12-1)/'Eingabe (Bestandsförderung)'!$D$54-0.5,0)=1,F50*(1+'Eingabe (Bestandsförderung)'!$D$57)^'Eingabe (Bestandsförderung)'!$D$54,F50)</f>
        <v>0</v>
      </c>
      <c r="H50" s="259">
        <f>IF(ROUND((H$12-1)/'Eingabe (Bestandsförderung)'!$D$54-0.5,0)-ROUND((G$12-1)/'Eingabe (Bestandsförderung)'!$D$54-0.5,0)=1,G50*(1+'Eingabe (Bestandsförderung)'!$D$57)^'Eingabe (Bestandsförderung)'!$D$54,G50)</f>
        <v>0</v>
      </c>
      <c r="I50" s="259">
        <f>IF(ROUND((I$12-1)/'Eingabe (Bestandsförderung)'!$D$54-0.5,0)-ROUND((H$12-1)/'Eingabe (Bestandsförderung)'!$D$54-0.5,0)=1,H50*(1+'Eingabe (Bestandsförderung)'!$D$57)^'Eingabe (Bestandsförderung)'!$D$54,H50)</f>
        <v>0</v>
      </c>
      <c r="J50" s="259">
        <f>IF(ROUND((J$12-1)/'Eingabe (Bestandsförderung)'!$D$54-0.5,0)-ROUND((I$12-1)/'Eingabe (Bestandsförderung)'!$D$54-0.5,0)=1,I50*(1+'Eingabe (Bestandsförderung)'!$D$57)^'Eingabe (Bestandsförderung)'!$D$54,I50)</f>
        <v>0</v>
      </c>
      <c r="K50" s="259">
        <f>IF(ROUND((K$12-1)/'Eingabe (Bestandsförderung)'!$D$54-0.5,0)-ROUND((J$12-1)/'Eingabe (Bestandsförderung)'!$D$54-0.5,0)=1,J50*(1+'Eingabe (Bestandsförderung)'!$D$57)^'Eingabe (Bestandsförderung)'!$D$54,J50)</f>
        <v>0</v>
      </c>
      <c r="L50" s="259">
        <f>IF(ROUND((L$12-1)/'Eingabe (Bestandsförderung)'!$D$54-0.5,0)-ROUND((K$12-1)/'Eingabe (Bestandsförderung)'!$D$54-0.5,0)=1,K50*(1+'Eingabe (Bestandsförderung)'!$D$57)^'Eingabe (Bestandsförderung)'!$D$54,K50)</f>
        <v>0</v>
      </c>
      <c r="M50" s="259">
        <f>IF(ROUND((M$12-1)/'Eingabe (Bestandsförderung)'!$D$54-0.5,0)-ROUND((L$12-1)/'Eingabe (Bestandsförderung)'!$D$54-0.5,0)=1,L50*(1+'Eingabe (Bestandsförderung)'!$D$57)^'Eingabe (Bestandsförderung)'!$D$54,L50)</f>
        <v>0</v>
      </c>
      <c r="N50" s="259">
        <f>IF(ROUND((N$12-1)/'Eingabe (Bestandsförderung)'!$D$54-0.5,0)-ROUND((M$12-1)/'Eingabe (Bestandsförderung)'!$D$54-0.5,0)=1,M50*(1+'Eingabe (Bestandsförderung)'!$D$57)^'Eingabe (Bestandsförderung)'!$D$54,M50)</f>
        <v>0</v>
      </c>
      <c r="O50" s="259">
        <f>IF(ROUND((O$12-1)/'Eingabe (Bestandsförderung)'!$D$54-0.5,0)-ROUND((N$12-1)/'Eingabe (Bestandsförderung)'!$D$54-0.5,0)=1,N50*(1+'Eingabe (Bestandsförderung)'!$D$57)^'Eingabe (Bestandsförderung)'!$D$54,N50)</f>
        <v>0</v>
      </c>
      <c r="P50" s="259">
        <f>IF(ROUND((P$12-1)/'Eingabe (Bestandsförderung)'!$D$54-0.5,0)-ROUND((O$12-1)/'Eingabe (Bestandsförderung)'!$D$54-0.5,0)=1,O50*(1+'Eingabe (Bestandsförderung)'!$D$57)^'Eingabe (Bestandsförderung)'!$D$54,O50)</f>
        <v>0</v>
      </c>
      <c r="Q50" s="259">
        <f>IF(ROUND((Q$12-1)/'Eingabe (Bestandsförderung)'!$D$54-0.5,0)-ROUND((P$12-1)/'Eingabe (Bestandsförderung)'!$D$54-0.5,0)=1,P50*(1+'Eingabe (Bestandsförderung)'!$D$57)^'Eingabe (Bestandsförderung)'!$D$54,P50)</f>
        <v>0</v>
      </c>
      <c r="R50" s="259">
        <f>IF(ROUND((R$12-1)/'Eingabe (Bestandsförderung)'!$D$54-0.5,0)-ROUND((Q$12-1)/'Eingabe (Bestandsförderung)'!$D$54-0.5,0)=1,Q50*(1+'Eingabe (Bestandsförderung)'!$D$57)^'Eingabe (Bestandsförderung)'!$D$54,Q50)</f>
        <v>0</v>
      </c>
      <c r="S50" s="259">
        <f>IF(ROUND((S$12-1)/'Eingabe (Bestandsförderung)'!$D$54-0.5,0)-ROUND((R$12-1)/'Eingabe (Bestandsförderung)'!$D$54-0.5,0)=1,R50*(1+'Eingabe (Bestandsförderung)'!$D$57)^'Eingabe (Bestandsförderung)'!$D$54,R50)</f>
        <v>0</v>
      </c>
      <c r="T50" s="259">
        <f>IF(ROUND((T$12-1)/'Eingabe (Bestandsförderung)'!$D$54-0.5,0)-ROUND((S$12-1)/'Eingabe (Bestandsförderung)'!$D$54-0.5,0)=1,S50*(1+'Eingabe (Bestandsförderung)'!$D$57)^'Eingabe (Bestandsförderung)'!$D$54,S50)</f>
        <v>0</v>
      </c>
      <c r="U50" s="259">
        <f>IF(ROUND((U$12-1)/'Eingabe (Bestandsförderung)'!$D$54-0.5,0)-ROUND((T$12-1)/'Eingabe (Bestandsförderung)'!$D$54-0.5,0)=1,T50*(1+'Eingabe (Bestandsförderung)'!$D$57)^'Eingabe (Bestandsförderung)'!$D$54,T50)</f>
        <v>0</v>
      </c>
      <c r="V50" s="259">
        <f>IF(ROUND((V$12-1)/'Eingabe (Bestandsförderung)'!$D$54-0.5,0)-ROUND((U$12-1)/'Eingabe (Bestandsförderung)'!$D$54-0.5,0)=1,U50*(1+'Eingabe (Bestandsförderung)'!$D$57)^'Eingabe (Bestandsförderung)'!$D$54,U50)</f>
        <v>0</v>
      </c>
      <c r="W50" s="259">
        <f>IF(ROUND((W$12-1)/'Eingabe (Bestandsförderung)'!$D$54-0.5,0)-ROUND((V$12-1)/'Eingabe (Bestandsförderung)'!$D$54-0.5,0)=1,V50*(1+'Eingabe (Bestandsförderung)'!$D$57)^'Eingabe (Bestandsförderung)'!$D$54,V50)</f>
        <v>0</v>
      </c>
      <c r="X50" s="259">
        <f>IF(ROUND((X$12-1)/'Eingabe (Bestandsförderung)'!$D$54-0.5,0)-ROUND((W$12-1)/'Eingabe (Bestandsförderung)'!$D$54-0.5,0)=1,W50*(1+'Eingabe (Bestandsförderung)'!$D$57)^'Eingabe (Bestandsförderung)'!$D$54,W50)</f>
        <v>0</v>
      </c>
      <c r="Y50" s="259">
        <f>IF(ROUND((Y$12-1)/'Eingabe (Bestandsförderung)'!$D$54-0.5,0)-ROUND((X$12-1)/'Eingabe (Bestandsförderung)'!$D$54-0.5,0)=1,X50*(1+'Eingabe (Bestandsförderung)'!$D$57)^'Eingabe (Bestandsförderung)'!$D$54,X50)</f>
        <v>0</v>
      </c>
      <c r="Z50" s="259">
        <f>IF(ROUND((Z$12-1)/'Eingabe (Bestandsförderung)'!$D$54-0.5,0)-ROUND((Y$12-1)/'Eingabe (Bestandsförderung)'!$D$54-0.5,0)=1,Y50*(1+'Eingabe (Bestandsförderung)'!$D$57)^'Eingabe (Bestandsförderung)'!$D$54,Y50)</f>
        <v>0</v>
      </c>
      <c r="AA50" s="259">
        <f>IF(ROUND((AA$12-1)/'Eingabe (Bestandsförderung)'!$D$54-0.5,0)-ROUND((Z$12-1)/'Eingabe (Bestandsförderung)'!$D$54-0.5,0)=1,Z50*(1+'Eingabe (Bestandsförderung)'!$D$57)^'Eingabe (Bestandsförderung)'!$D$54,Z50)</f>
        <v>0</v>
      </c>
      <c r="AB50" s="259">
        <f>IF(ROUND((AB$12-1)/'Eingabe (Bestandsförderung)'!$D$54-0.5,0)-ROUND((AA$12-1)/'Eingabe (Bestandsförderung)'!$D$54-0.5,0)=1,AA50*(1+'Eingabe (Bestandsförderung)'!$D$57)^'Eingabe (Bestandsförderung)'!$D$54,AA50)</f>
        <v>0</v>
      </c>
      <c r="AC50" s="259"/>
      <c r="AD50" s="259"/>
      <c r="AE50" s="259"/>
      <c r="AF50" s="259"/>
      <c r="AG50" s="259"/>
      <c r="AH50" s="379"/>
    </row>
    <row r="51" spans="1:34" s="252" customFormat="1" outlineLevel="1">
      <c r="B51" s="257" t="s">
        <v>159</v>
      </c>
      <c r="C51" s="258" t="str">
        <f>IF((1/$D$104*(1-1/(1+$D$104)^'Eingabe (Bestandsförderung)'!D54))*D51='Eingabe (Bestandsförderung)'!D53,"richtig","falsch")</f>
        <v>richtig</v>
      </c>
      <c r="D51" s="259">
        <f>'Eingabe (Bestandsförderung)'!D53/(1/$D$104*(1-1/(1+$D$104)^'Eingabe (Bestandsförderung)'!D54))</f>
        <v>0</v>
      </c>
      <c r="E51" s="259">
        <f>D51</f>
        <v>0</v>
      </c>
      <c r="F51" s="259">
        <f>IF(ROUND((F$12-1)/'Eingabe (Bestandsförderung)'!$D$54-0.5,0)-ROUND((E$12-1)/'Eingabe (Bestandsförderung)'!$D$54-0.5,0)=1,E51*(1+'Eingabe (Bestandsförderung)'!$D$57)^'Eingabe (Bestandsförderung)'!$D$54,E51)</f>
        <v>0</v>
      </c>
      <c r="G51" s="259">
        <f>IF(ROUND((G12-1)/'Eingabe (Bestandsförderung)'!$D$54-0.5,0)-ROUND((F12-1)/'Eingabe (Bestandsförderung)'!$D$54-0.5,0)=1,'Berechnung (Bestandsförderung)'!F51*(1+'Eingabe (Bestandsförderung)'!$D$57)^'Eingabe (Bestandsförderung)'!$D$54,'Berechnung (Bestandsförderung)'!F51)</f>
        <v>0</v>
      </c>
      <c r="H51" s="259">
        <f>IF(ROUND((H$12-1)/'Eingabe (Bestandsförderung)'!$D$54-0.5,0)-ROUND((G$12-1)/'Eingabe (Bestandsförderung)'!$D$54-0.5,0)=1,G51*(1+'Eingabe (Bestandsförderung)'!$D$57)^'Eingabe (Bestandsförderung)'!$D$54,G51)</f>
        <v>0</v>
      </c>
      <c r="I51" s="259">
        <f>IF(ROUND((I$12-1)/'Eingabe (Bestandsförderung)'!$D$54-0.5,0)-ROUND((H$12-1)/'Eingabe (Bestandsförderung)'!$D$54-0.5,0)=1,H51*(1+'Eingabe (Bestandsförderung)'!$D$57)^'Eingabe (Bestandsförderung)'!$D$54,H51)</f>
        <v>0</v>
      </c>
      <c r="J51" s="259">
        <f>IF(ROUND((J$12-1)/'Eingabe (Bestandsförderung)'!$D$54-0.5,0)-ROUND((I$12-1)/'Eingabe (Bestandsförderung)'!$D$54-0.5,0)=1,I51*(1+'Eingabe (Bestandsförderung)'!$D$57)^'Eingabe (Bestandsförderung)'!$D$54,I51)</f>
        <v>0</v>
      </c>
      <c r="K51" s="259">
        <f>IF(ROUND((K$12-1)/'Eingabe (Bestandsförderung)'!$D$54-0.5,0)-ROUND((J$12-1)/'Eingabe (Bestandsförderung)'!$D$54-0.5,0)=1,J51*(1+'Eingabe (Bestandsförderung)'!$D$57)^'Eingabe (Bestandsförderung)'!$D$54,J51)</f>
        <v>0</v>
      </c>
      <c r="L51" s="259">
        <f>IF(ROUND((L$12-1)/'Eingabe (Bestandsförderung)'!$D$54-0.5,0)-ROUND((K$12-1)/'Eingabe (Bestandsförderung)'!$D$54-0.5,0)=1,K51*(1+'Eingabe (Bestandsförderung)'!$D$57)^'Eingabe (Bestandsförderung)'!$D$54,K51)</f>
        <v>0</v>
      </c>
      <c r="M51" s="259">
        <f>IF(ROUND((M$12-1)/'Eingabe (Bestandsförderung)'!$D$54-0.5,0)-ROUND((L$12-1)/'Eingabe (Bestandsförderung)'!$D$54-0.5,0)=1,L51*(1+'Eingabe (Bestandsförderung)'!$D$57)^'Eingabe (Bestandsförderung)'!$D$54,L51)</f>
        <v>0</v>
      </c>
      <c r="N51" s="259">
        <f>IF(ROUND((N$12-1)/'Eingabe (Bestandsförderung)'!$D$54-0.5,0)-ROUND((M$12-1)/'Eingabe (Bestandsförderung)'!$D$54-0.5,0)=1,M51*(1+'Eingabe (Bestandsförderung)'!$D$57)^'Eingabe (Bestandsförderung)'!$D$54,M51)</f>
        <v>0</v>
      </c>
      <c r="O51" s="259">
        <f>IF(ROUND((O$12-1)/'Eingabe (Bestandsförderung)'!$D$54-0.5,0)-ROUND((N$12-1)/'Eingabe (Bestandsförderung)'!$D$54-0.5,0)=1,N51*(1+'Eingabe (Bestandsförderung)'!$D$57)^'Eingabe (Bestandsförderung)'!$D$54,N51)</f>
        <v>0</v>
      </c>
      <c r="P51" s="259">
        <f>IF(ROUND((P$12-1)/'Eingabe (Bestandsförderung)'!$D$54-0.5,0)-ROUND((O$12-1)/'Eingabe (Bestandsförderung)'!$D$54-0.5,0)=1,O51*(1+'Eingabe (Bestandsförderung)'!$D$57)^'Eingabe (Bestandsförderung)'!$D$54,O51)</f>
        <v>0</v>
      </c>
      <c r="Q51" s="259">
        <f>IF(ROUND((Q$12-1)/'Eingabe (Bestandsförderung)'!$D$54-0.5,0)-ROUND((P$12-1)/'Eingabe (Bestandsförderung)'!$D$54-0.5,0)=1,P51*(1+'Eingabe (Bestandsförderung)'!$D$57)^'Eingabe (Bestandsförderung)'!$D$54,P51)</f>
        <v>0</v>
      </c>
      <c r="R51" s="259">
        <f>IF(ROUND((R$12-1)/'Eingabe (Bestandsförderung)'!$D$54-0.5,0)-ROUND((Q$12-1)/'Eingabe (Bestandsförderung)'!$D$54-0.5,0)=1,Q51*(1+'Eingabe (Bestandsförderung)'!$D$57)^'Eingabe (Bestandsförderung)'!$D$54,Q51)</f>
        <v>0</v>
      </c>
      <c r="S51" s="259">
        <f>IF(ROUND((S$12-1)/'Eingabe (Bestandsförderung)'!$D$54-0.5,0)-ROUND((R$12-1)/'Eingabe (Bestandsförderung)'!$D$54-0.5,0)=1,R51*(1+'Eingabe (Bestandsförderung)'!$D$57)^'Eingabe (Bestandsförderung)'!$D$54,R51)</f>
        <v>0</v>
      </c>
      <c r="T51" s="259">
        <f>IF(ROUND((T$12-1)/'Eingabe (Bestandsförderung)'!$D$54-0.5,0)-ROUND((S$12-1)/'Eingabe (Bestandsförderung)'!$D$54-0.5,0)=1,S51*(1+'Eingabe (Bestandsförderung)'!$D$57)^'Eingabe (Bestandsförderung)'!$D$54,S51)</f>
        <v>0</v>
      </c>
      <c r="U51" s="259">
        <f>IF(ROUND((U$12-1)/'Eingabe (Bestandsförderung)'!$D$54-0.5,0)-ROUND((T$12-1)/'Eingabe (Bestandsförderung)'!$D$54-0.5,0)=1,T51*(1+'Eingabe (Bestandsförderung)'!$D$57)^'Eingabe (Bestandsförderung)'!$D$54,T51)</f>
        <v>0</v>
      </c>
      <c r="V51" s="259">
        <f>IF(ROUND((V$12-1)/'Eingabe (Bestandsförderung)'!$D$54-0.5,0)-ROUND((U$12-1)/'Eingabe (Bestandsförderung)'!$D$54-0.5,0)=1,U51*(1+'Eingabe (Bestandsförderung)'!$D$57)^'Eingabe (Bestandsförderung)'!$D$54,U51)</f>
        <v>0</v>
      </c>
      <c r="W51" s="259">
        <f>IF(ROUND((W$12-1)/'Eingabe (Bestandsförderung)'!$D$54-0.5,0)-ROUND((V$12-1)/'Eingabe (Bestandsförderung)'!$D$54-0.5,0)=1,V51*(1+'Eingabe (Bestandsförderung)'!$D$57)^'Eingabe (Bestandsförderung)'!$D$54,V51)</f>
        <v>0</v>
      </c>
      <c r="X51" s="259">
        <f>IF(ROUND((X$12-1)/'Eingabe (Bestandsförderung)'!$D$54-0.5,0)-ROUND((W$12-1)/'Eingabe (Bestandsförderung)'!$D$54-0.5,0)=1,W51*(1+'Eingabe (Bestandsförderung)'!$D$57)^'Eingabe (Bestandsförderung)'!$D$54,W51)</f>
        <v>0</v>
      </c>
      <c r="Y51" s="259">
        <f>IF(ROUND((Y$12-1)/'Eingabe (Bestandsförderung)'!$D$54-0.5,0)-ROUND((X$12-1)/'Eingabe (Bestandsförderung)'!$D$54-0.5,0)=1,X51*(1+'Eingabe (Bestandsförderung)'!$D$57)^'Eingabe (Bestandsförderung)'!$D$54,X51)</f>
        <v>0</v>
      </c>
      <c r="Z51" s="259">
        <f>IF(ROUND((Z$12-1)/'Eingabe (Bestandsförderung)'!$D$54-0.5,0)-ROUND((Y$12-1)/'Eingabe (Bestandsförderung)'!$D$54-0.5,0)=1,Y51*(1+'Eingabe (Bestandsförderung)'!$D$57)^'Eingabe (Bestandsförderung)'!$D$54,Y51)</f>
        <v>0</v>
      </c>
      <c r="AA51" s="259">
        <f>IF(ROUND((AA$12-1)/'Eingabe (Bestandsförderung)'!$D$54-0.5,0)-ROUND((Z$12-1)/'Eingabe (Bestandsförderung)'!$D$54-0.5,0)=1,Z51*(1+'Eingabe (Bestandsförderung)'!$D$57)^'Eingabe (Bestandsförderung)'!$D$54,Z51)</f>
        <v>0</v>
      </c>
      <c r="AB51" s="259">
        <f>IF(ROUND((AB$12-1)/'Eingabe (Bestandsförderung)'!$D$54-0.5,0)-ROUND((AA$12-1)/'Eingabe (Bestandsförderung)'!$D$54-0.5,0)=1,AA51*(1+'Eingabe (Bestandsförderung)'!$D$57)^'Eingabe (Bestandsförderung)'!$D$54,AA51)</f>
        <v>0</v>
      </c>
      <c r="AC51" s="259">
        <f>IF(ROUND((AC$12-1)/'Eingabe (Bestandsförderung)'!$D$54-0.5,0)-ROUND((AB$12-1)/'Eingabe (Bestandsförderung)'!$D$54-0.5,0)=1,AB51*(1+'Eingabe (Bestandsförderung)'!$D$57)^'Eingabe (Bestandsförderung)'!$D$54,AB51)</f>
        <v>0</v>
      </c>
      <c r="AD51" s="259">
        <f>IF(ROUND((AD$12-1)/'Eingabe (Bestandsförderung)'!$D$54-0.5,0)-ROUND((AC$12-1)/'Eingabe (Bestandsförderung)'!$D$54-0.5,0)=1,AC51*(1+'Eingabe (Bestandsförderung)'!$D$57)^'Eingabe (Bestandsförderung)'!$D$54,AC51)</f>
        <v>0</v>
      </c>
      <c r="AE51" s="259">
        <f>IF(ROUND((AE$12-1)/'Eingabe (Bestandsförderung)'!$D$54-0.5,0)-ROUND((AD$12-1)/'Eingabe (Bestandsförderung)'!$D$54-0.5,0)=1,AD51*(1+'Eingabe (Bestandsförderung)'!$D$57)^'Eingabe (Bestandsförderung)'!$D$54,AD51)</f>
        <v>0</v>
      </c>
      <c r="AF51" s="259">
        <f>IF(ROUND((AF$12-1)/'Eingabe (Bestandsförderung)'!$D$54-0.5,0)-ROUND((AE$12-1)/'Eingabe (Bestandsförderung)'!$D$54-0.5,0)=1,AE51*(1+'Eingabe (Bestandsförderung)'!$D$57)^'Eingabe (Bestandsförderung)'!$D$54,AE51)</f>
        <v>0</v>
      </c>
      <c r="AG51" s="259">
        <f>IF(ROUND((AG$12-1)/'Eingabe (Bestandsförderung)'!$D$54-0.5,0)-ROUND((AF$12-1)/'Eingabe (Bestandsförderung)'!$D$54-0.5,0)=1,AF51*(1+'Eingabe (Bestandsförderung)'!$D$57)^'Eingabe (Bestandsförderung)'!$D$54,AF51)</f>
        <v>0</v>
      </c>
      <c r="AH51" s="379"/>
    </row>
    <row r="52" spans="1:34" s="252" customFormat="1" outlineLevel="1">
      <c r="B52" s="255" t="s">
        <v>108</v>
      </c>
      <c r="C52" s="256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379"/>
    </row>
    <row r="53" spans="1:34" s="252" customFormat="1" outlineLevel="1">
      <c r="B53" s="257" t="s">
        <v>158</v>
      </c>
      <c r="C53" s="258" t="str">
        <f>IF((1/$D$86*(1-1/(1+$D$86)^'Eingabe (Bestandsförderung)'!D56))*D53='Eingabe (Bestandsförderung)'!D55,"richtig","falsch")</f>
        <v>richtig</v>
      </c>
      <c r="D53" s="259">
        <f>'Eingabe (Bestandsförderung)'!D55/(1/$D$86*(1-1/(1+$D$86)^'Eingabe (Bestandsförderung)'!D56))</f>
        <v>0</v>
      </c>
      <c r="E53" s="259">
        <f>D53</f>
        <v>0</v>
      </c>
      <c r="F53" s="259">
        <f>IF(ROUND((F$12-1)/'Eingabe (Bestandsförderung)'!$D$56-0.5,0)-ROUND((E$12-1)/'Eingabe (Bestandsförderung)'!$D$56-0.5,0)=1,E53*(1+'Eingabe (Bestandsförderung)'!$D$57)^'Eingabe (Bestandsförderung)'!$D$56,E53)</f>
        <v>0</v>
      </c>
      <c r="G53" s="259">
        <f>IF(ROUND((G$12-1)/'Eingabe (Bestandsförderung)'!$D$56-0.5,0)-ROUND((F$12-1)/'Eingabe (Bestandsförderung)'!$D$56-0.5,0)=1,F53*(1+'Eingabe (Bestandsförderung)'!$D$57)^'Eingabe (Bestandsförderung)'!$D$56,F53)</f>
        <v>0</v>
      </c>
      <c r="H53" s="259">
        <f>IF(ROUND((H$12-1)/'Eingabe (Bestandsförderung)'!$D$56-0.5,0)-ROUND((G$12-1)/'Eingabe (Bestandsförderung)'!$D$56-0.5,0)=1,G53*(1+'Eingabe (Bestandsförderung)'!$D$57)^'Eingabe (Bestandsförderung)'!$D$56,G53)</f>
        <v>0</v>
      </c>
      <c r="I53" s="259">
        <f>IF(ROUND((I$12-1)/'Eingabe (Bestandsförderung)'!$D$56-0.5,0)-ROUND((H$12-1)/'Eingabe (Bestandsförderung)'!$D$56-0.5,0)=1,H53*(1+'Eingabe (Bestandsförderung)'!$D$57)^'Eingabe (Bestandsförderung)'!$D$56,H53)</f>
        <v>0</v>
      </c>
      <c r="J53" s="259">
        <f>IF(ROUND((J$12-1)/'Eingabe (Bestandsförderung)'!$D$56-0.5,0)-ROUND((I$12-1)/'Eingabe (Bestandsförderung)'!$D$56-0.5,0)=1,I53*(1+'Eingabe (Bestandsförderung)'!$D$57)^'Eingabe (Bestandsförderung)'!$D$56,I53)</f>
        <v>0</v>
      </c>
      <c r="K53" s="259">
        <f>IF(ROUND((K$12-1)/'Eingabe (Bestandsförderung)'!$D$56-0.5,0)-ROUND((J$12-1)/'Eingabe (Bestandsförderung)'!$D$56-0.5,0)=1,J53*(1+'Eingabe (Bestandsförderung)'!$D$57)^'Eingabe (Bestandsförderung)'!$D$56,J53)</f>
        <v>0</v>
      </c>
      <c r="L53" s="259">
        <f>IF(ROUND((L$12-1)/'Eingabe (Bestandsförderung)'!$D$56-0.5,0)-ROUND((K$12-1)/'Eingabe (Bestandsförderung)'!$D$56-0.5,0)=1,K53*(1+'Eingabe (Bestandsförderung)'!$D$57)^'Eingabe (Bestandsförderung)'!$D$56,K53)</f>
        <v>0</v>
      </c>
      <c r="M53" s="259">
        <f>IF(ROUND((M$12-1)/'Eingabe (Bestandsförderung)'!$D$56-0.5,0)-ROUND((L$12-1)/'Eingabe (Bestandsförderung)'!$D$56-0.5,0)=1,L53*(1+'Eingabe (Bestandsförderung)'!$D$57)^'Eingabe (Bestandsförderung)'!$D$56,L53)</f>
        <v>0</v>
      </c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259"/>
      <c r="AH53" s="379"/>
    </row>
    <row r="54" spans="1:34" s="252" customFormat="1" outlineLevel="1">
      <c r="B54" s="257" t="s">
        <v>63</v>
      </c>
      <c r="C54" s="258" t="str">
        <f>IF((1/$D$92*(1-1/(1+$D$92)^'Eingabe (Bestandsförderung)'!D56))*D54='Eingabe (Bestandsförderung)'!D55,"richtig","falsch")</f>
        <v>richtig</v>
      </c>
      <c r="D54" s="259">
        <f>'Eingabe (Bestandsförderung)'!D55/(1/$D$92*(1-1/(1+$D$92)^'Eingabe (Bestandsförderung)'!D56))</f>
        <v>0</v>
      </c>
      <c r="E54" s="259">
        <f>D54</f>
        <v>0</v>
      </c>
      <c r="F54" s="259">
        <f>IF(ROUND((F$12-1)/'Eingabe (Bestandsförderung)'!$D$56-0.5,0)-ROUND((E$12-1)/'Eingabe (Bestandsförderung)'!$D$56-0.5,0)=1,E54*(1+'Eingabe (Bestandsförderung)'!$D$57)^'Eingabe (Bestandsförderung)'!$D$56,E54)</f>
        <v>0</v>
      </c>
      <c r="G54" s="259">
        <f>IF(ROUND((G$12-1)/'Eingabe (Bestandsförderung)'!$D$56-0.5,0)-ROUND((F$12-1)/'Eingabe (Bestandsförderung)'!$D$56-0.5,0)=1,F54*(1+'Eingabe (Bestandsförderung)'!$D$57)^'Eingabe (Bestandsförderung)'!$D$56,F54)</f>
        <v>0</v>
      </c>
      <c r="H54" s="259">
        <f>IF(ROUND((H$12-1)/'Eingabe (Bestandsförderung)'!$D$56-0.5,0)-ROUND((G$12-1)/'Eingabe (Bestandsförderung)'!$D$56-0.5,0)=1,G54*(1+'Eingabe (Bestandsförderung)'!$D$57)^'Eingabe (Bestandsförderung)'!$D$56,G54)</f>
        <v>0</v>
      </c>
      <c r="I54" s="259">
        <f>IF(ROUND((I$12-1)/'Eingabe (Bestandsförderung)'!$D$56-0.5,0)-ROUND((H$12-1)/'Eingabe (Bestandsförderung)'!$D$56-0.5,0)=1,H54*(1+'Eingabe (Bestandsförderung)'!$D$57)^'Eingabe (Bestandsförderung)'!$D$56,H54)</f>
        <v>0</v>
      </c>
      <c r="J54" s="259">
        <f>IF(ROUND((J$12-1)/'Eingabe (Bestandsförderung)'!$D$56-0.5,0)-ROUND((I$12-1)/'Eingabe (Bestandsförderung)'!$D$56-0.5,0)=1,I54*(1+'Eingabe (Bestandsförderung)'!$D$57)^'Eingabe (Bestandsförderung)'!$D$56,I54)</f>
        <v>0</v>
      </c>
      <c r="K54" s="259">
        <f>IF(ROUND((K$12-1)/'Eingabe (Bestandsförderung)'!$D$56-0.5,0)-ROUND((J$12-1)/'Eingabe (Bestandsförderung)'!$D$56-0.5,0)=1,J54*(1+'Eingabe (Bestandsförderung)'!$D$57)^'Eingabe (Bestandsförderung)'!$D$56,J54)</f>
        <v>0</v>
      </c>
      <c r="L54" s="259">
        <f>IF(ROUND((L$12-1)/'Eingabe (Bestandsförderung)'!$D$56-0.5,0)-ROUND((K$12-1)/'Eingabe (Bestandsförderung)'!$D$56-0.5,0)=1,K54*(1+'Eingabe (Bestandsförderung)'!$D$57)^'Eingabe (Bestandsförderung)'!$D$56,K54)</f>
        <v>0</v>
      </c>
      <c r="M54" s="259">
        <f>IF(ROUND((M$12-1)/'Eingabe (Bestandsförderung)'!$D$56-0.5,0)-ROUND((L$12-1)/'Eingabe (Bestandsförderung)'!$D$56-0.5,0)=1,L54*(1+'Eingabe (Bestandsförderung)'!$D$57)^'Eingabe (Bestandsförderung)'!$D$56,L54)</f>
        <v>0</v>
      </c>
      <c r="N54" s="259">
        <f>IF(ROUND((N$12-1)/'Eingabe (Bestandsförderung)'!$D$56-0.5,0)-ROUND((M$12-1)/'Eingabe (Bestandsförderung)'!$D$56-0.5,0)=1,M54*(1+'Eingabe (Bestandsförderung)'!$D$57)^'Eingabe (Bestandsförderung)'!$D$56,M54)</f>
        <v>0</v>
      </c>
      <c r="O54" s="259">
        <f>IF(ROUND((O$12-1)/'Eingabe (Bestandsförderung)'!$D$56-0.5,0)-ROUND((N$12-1)/'Eingabe (Bestandsförderung)'!$D$56-0.5,0)=1,N54*(1+'Eingabe (Bestandsförderung)'!$D$57)^'Eingabe (Bestandsförderung)'!$D$56,N54)</f>
        <v>0</v>
      </c>
      <c r="P54" s="259">
        <f>IF(ROUND((P$12-1)/'Eingabe (Bestandsförderung)'!$D$56-0.5,0)-ROUND((O$12-1)/'Eingabe (Bestandsförderung)'!$D$56-0.5,0)=1,O54*(1+'Eingabe (Bestandsförderung)'!$D$57)^'Eingabe (Bestandsförderung)'!$D$56,O54)</f>
        <v>0</v>
      </c>
      <c r="Q54" s="259">
        <f>IF(ROUND((Q$12-1)/'Eingabe (Bestandsförderung)'!$D$56-0.5,0)-ROUND((P$12-1)/'Eingabe (Bestandsförderung)'!$D$56-0.5,0)=1,P54*(1+'Eingabe (Bestandsförderung)'!$D$57)^'Eingabe (Bestandsförderung)'!$D$56,P54)</f>
        <v>0</v>
      </c>
      <c r="R54" s="259">
        <f>IF(ROUND((R$12-1)/'Eingabe (Bestandsförderung)'!$D$56-0.5,0)-ROUND((Q$12-1)/'Eingabe (Bestandsförderung)'!$D$56-0.5,0)=1,Q54*(1+'Eingabe (Bestandsförderung)'!$D$57)^'Eingabe (Bestandsförderung)'!$D$56,Q54)</f>
        <v>0</v>
      </c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379"/>
    </row>
    <row r="55" spans="1:34" s="252" customFormat="1" outlineLevel="1">
      <c r="B55" s="257" t="s">
        <v>64</v>
      </c>
      <c r="C55" s="258" t="str">
        <f>IF((1/$D$98*(1-1/(1+$D$98)^'Eingabe (Bestandsförderung)'!D56))*D55='Eingabe (Bestandsförderung)'!D55,"richtig","falsch")</f>
        <v>richtig</v>
      </c>
      <c r="D55" s="259">
        <f>'Eingabe (Bestandsförderung)'!D55/(1/$D$98*(1-1/(1+$D$98)^'Eingabe (Bestandsförderung)'!D56))</f>
        <v>0</v>
      </c>
      <c r="E55" s="259">
        <f>D55</f>
        <v>0</v>
      </c>
      <c r="F55" s="259">
        <f>IF(ROUND((F$12-1)/'Eingabe (Bestandsförderung)'!$D$56-0.5,0)-ROUND((E$12-1)/'Eingabe (Bestandsförderung)'!$D$56-0.5,0)=1,E55*(1+'Eingabe (Bestandsförderung)'!$D$57)^'Eingabe (Bestandsförderung)'!$D$56,E55)</f>
        <v>0</v>
      </c>
      <c r="G55" s="259">
        <f>IF(ROUND((G$12-1)/'Eingabe (Bestandsförderung)'!$D$56-0.5,0)-ROUND((F$12-1)/'Eingabe (Bestandsförderung)'!$D$56-0.5,0)=1,F55*(1+'Eingabe (Bestandsförderung)'!$D$57)^'Eingabe (Bestandsförderung)'!$D$56,F55)</f>
        <v>0</v>
      </c>
      <c r="H55" s="259">
        <f>IF(ROUND((H$12-1)/'Eingabe (Bestandsförderung)'!$D$56-0.5,0)-ROUND((G$12-1)/'Eingabe (Bestandsförderung)'!$D$56-0.5,0)=1,G55*(1+'Eingabe (Bestandsförderung)'!$D$57)^'Eingabe (Bestandsförderung)'!$D$56,G55)</f>
        <v>0</v>
      </c>
      <c r="I55" s="259">
        <f>IF(ROUND((I$12-1)/'Eingabe (Bestandsförderung)'!$D$56-0.5,0)-ROUND((H$12-1)/'Eingabe (Bestandsförderung)'!$D$56-0.5,0)=1,H55*(1+'Eingabe (Bestandsförderung)'!$D$57)^'Eingabe (Bestandsförderung)'!$D$56,H55)</f>
        <v>0</v>
      </c>
      <c r="J55" s="259">
        <f>IF(ROUND((J$12-1)/'Eingabe (Bestandsförderung)'!$D$56-0.5,0)-ROUND((I$12-1)/'Eingabe (Bestandsförderung)'!$D$56-0.5,0)=1,I55*(1+'Eingabe (Bestandsförderung)'!$D$57)^'Eingabe (Bestandsförderung)'!$D$56,I55)</f>
        <v>0</v>
      </c>
      <c r="K55" s="259">
        <f>IF(ROUND((K$12-1)/'Eingabe (Bestandsförderung)'!$D$56-0.5,0)-ROUND((J$12-1)/'Eingabe (Bestandsförderung)'!$D$56-0.5,0)=1,J55*(1+'Eingabe (Bestandsförderung)'!$D$57)^'Eingabe (Bestandsförderung)'!$D$56,J55)</f>
        <v>0</v>
      </c>
      <c r="L55" s="259">
        <f>IF(ROUND((L$12-1)/'Eingabe (Bestandsförderung)'!$D$56-0.5,0)-ROUND((K$12-1)/'Eingabe (Bestandsförderung)'!$D$56-0.5,0)=1,K55*(1+'Eingabe (Bestandsförderung)'!$D$57)^'Eingabe (Bestandsförderung)'!$D$56,K55)</f>
        <v>0</v>
      </c>
      <c r="M55" s="259">
        <f>IF(ROUND((M$12-1)/'Eingabe (Bestandsförderung)'!$D$56-0.5,0)-ROUND((L$12-1)/'Eingabe (Bestandsförderung)'!$D$56-0.5,0)=1,L55*(1+'Eingabe (Bestandsförderung)'!$D$57)^'Eingabe (Bestandsförderung)'!$D$56,L55)</f>
        <v>0</v>
      </c>
      <c r="N55" s="259">
        <f>IF(ROUND((N$12-1)/'Eingabe (Bestandsförderung)'!$D$56-0.5,0)-ROUND((M$12-1)/'Eingabe (Bestandsförderung)'!$D$56-0.5,0)=1,M55*(1+'Eingabe (Bestandsförderung)'!$D$57)^'Eingabe (Bestandsförderung)'!$D$56,M55)</f>
        <v>0</v>
      </c>
      <c r="O55" s="259">
        <f>IF(ROUND((O$12-1)/'Eingabe (Bestandsförderung)'!$D$56-0.5,0)-ROUND((N$12-1)/'Eingabe (Bestandsförderung)'!$D$56-0.5,0)=1,N55*(1+'Eingabe (Bestandsförderung)'!$D$57)^'Eingabe (Bestandsförderung)'!$D$56,N55)</f>
        <v>0</v>
      </c>
      <c r="P55" s="259">
        <f>IF(ROUND((P$12-1)/'Eingabe (Bestandsförderung)'!$D$56-0.5,0)-ROUND((O$12-1)/'Eingabe (Bestandsförderung)'!$D$56-0.5,0)=1,O55*(1+'Eingabe (Bestandsförderung)'!$D$57)^'Eingabe (Bestandsförderung)'!$D$56,O55)</f>
        <v>0</v>
      </c>
      <c r="Q55" s="259">
        <f>IF(ROUND((Q$12-1)/'Eingabe (Bestandsförderung)'!$D$56-0.5,0)-ROUND((P$12-1)/'Eingabe (Bestandsförderung)'!$D$56-0.5,0)=1,P55*(1+'Eingabe (Bestandsförderung)'!$D$57)^'Eingabe (Bestandsförderung)'!$D$56,P55)</f>
        <v>0</v>
      </c>
      <c r="R55" s="259">
        <f>IF(ROUND((R$12-1)/'Eingabe (Bestandsförderung)'!$D$56-0.5,0)-ROUND((Q$12-1)/'Eingabe (Bestandsförderung)'!$D$56-0.5,0)=1,Q55*(1+'Eingabe (Bestandsförderung)'!$D$57)^'Eingabe (Bestandsförderung)'!$D$56,Q55)</f>
        <v>0</v>
      </c>
      <c r="S55" s="259">
        <f>IF(ROUND((S$12-1)/'Eingabe (Bestandsförderung)'!$D$56-0.5,0)-ROUND((R$12-1)/'Eingabe (Bestandsförderung)'!$D$56-0.5,0)=1,R55*(1+'Eingabe (Bestandsförderung)'!$D$57)^'Eingabe (Bestandsförderung)'!$D$56,R55)</f>
        <v>0</v>
      </c>
      <c r="T55" s="259">
        <f>IF(ROUND((T$12-1)/'Eingabe (Bestandsförderung)'!$D$56-0.5,0)-ROUND((S$12-1)/'Eingabe (Bestandsförderung)'!$D$56-0.5,0)=1,S55*(1+'Eingabe (Bestandsförderung)'!$D$57)^'Eingabe (Bestandsförderung)'!$D$56,S55)</f>
        <v>0</v>
      </c>
      <c r="U55" s="259">
        <f>IF(ROUND((U$12-1)/'Eingabe (Bestandsförderung)'!$D$56-0.5,0)-ROUND((T$12-1)/'Eingabe (Bestandsförderung)'!$D$56-0.5,0)=1,T55*(1+'Eingabe (Bestandsförderung)'!$D$57)^'Eingabe (Bestandsförderung)'!$D$56,T55)</f>
        <v>0</v>
      </c>
      <c r="V55" s="259">
        <f>IF(ROUND((V$12-1)/'Eingabe (Bestandsförderung)'!$D$56-0.5,0)-ROUND((U$12-1)/'Eingabe (Bestandsförderung)'!$D$56-0.5,0)=1,U55*(1+'Eingabe (Bestandsförderung)'!$D$57)^'Eingabe (Bestandsförderung)'!$D$56,U55)</f>
        <v>0</v>
      </c>
      <c r="W55" s="259">
        <f>IF(ROUND((W$12-1)/'Eingabe (Bestandsförderung)'!$D$56-0.5,0)-ROUND((V$12-1)/'Eingabe (Bestandsförderung)'!$D$56-0.5,0)=1,V55*(1+'Eingabe (Bestandsförderung)'!$D$57)^'Eingabe (Bestandsförderung)'!$D$56,V55)</f>
        <v>0</v>
      </c>
      <c r="X55" s="259">
        <f>IF(ROUND((X$12-1)/'Eingabe (Bestandsförderung)'!$D$56-0.5,0)-ROUND((W$12-1)/'Eingabe (Bestandsförderung)'!$D$56-0.5,0)=1,W55*(1+'Eingabe (Bestandsförderung)'!$D$57)^'Eingabe (Bestandsförderung)'!$D$56,W55)</f>
        <v>0</v>
      </c>
      <c r="Y55" s="259">
        <f>IF(ROUND((Y$12-1)/'Eingabe (Bestandsförderung)'!$D$56-0.5,0)-ROUND((X$12-1)/'Eingabe (Bestandsförderung)'!$D$56-0.5,0)=1,X55*(1+'Eingabe (Bestandsförderung)'!$D$57)^'Eingabe (Bestandsförderung)'!$D$56,X55)</f>
        <v>0</v>
      </c>
      <c r="Z55" s="259">
        <f>IF(ROUND((Z$12-1)/'Eingabe (Bestandsförderung)'!$D$56-0.5,0)-ROUND((Y$12-1)/'Eingabe (Bestandsförderung)'!$D$56-0.5,0)=1,Y55*(1+'Eingabe (Bestandsförderung)'!$D$57)^'Eingabe (Bestandsförderung)'!$D$56,Y55)</f>
        <v>0</v>
      </c>
      <c r="AA55" s="259">
        <f>IF(ROUND((AA$12-1)/'Eingabe (Bestandsförderung)'!$D$56-0.5,0)-ROUND((Z$12-1)/'Eingabe (Bestandsförderung)'!$D$56-0.5,0)=1,Z55*(1+'Eingabe (Bestandsförderung)'!$D$57)^'Eingabe (Bestandsförderung)'!$D$56,Z55)</f>
        <v>0</v>
      </c>
      <c r="AB55" s="259">
        <f>IF(ROUND((AB$12-1)/'Eingabe (Bestandsförderung)'!$D$56-0.5,0)-ROUND((AA$12-1)/'Eingabe (Bestandsförderung)'!$D$56-0.5,0)=1,AA55*(1+'Eingabe (Bestandsförderung)'!$D$57)^'Eingabe (Bestandsförderung)'!$D$56,AA55)</f>
        <v>0</v>
      </c>
      <c r="AC55" s="382">
        <f>IF(ROUND((AC$12-1)/'Eingabe (Bestandsförderung)'!$D$56-0.5,0)-ROUND((AB$12-1)/'Eingabe (Bestandsförderung)'!$D$56-0.5,0)=1,AB55*(1+'Eingabe (Bestandsförderung)'!$D$57)^'Eingabe (Bestandsförderung)'!$D$56,AB55)</f>
        <v>0</v>
      </c>
      <c r="AD55" s="382">
        <f>IF(ROUND((AD$12-1)/'Eingabe (Bestandsförderung)'!$D$56-0.5,0)-ROUND((AC$12-1)/'Eingabe (Bestandsförderung)'!$D$56-0.5,0)=1,AC55*(1+'Eingabe (Bestandsförderung)'!$D$57)^'Eingabe (Bestandsförderung)'!$D$56,AC55)</f>
        <v>0</v>
      </c>
      <c r="AE55" s="382">
        <f>IF(ROUND((AE$12-1)/'Eingabe (Bestandsförderung)'!$D$56-0.5,0)-ROUND((AD$12-1)/'Eingabe (Bestandsförderung)'!$D$56-0.5,0)=1,AD55*(1+'Eingabe (Bestandsförderung)'!$D$57)^'Eingabe (Bestandsförderung)'!$D$56,AD55)</f>
        <v>0</v>
      </c>
      <c r="AF55" s="382">
        <f>IF(ROUND((AF$12-1)/'Eingabe (Bestandsförderung)'!$D$56-0.5,0)-ROUND((AE$12-1)/'Eingabe (Bestandsförderung)'!$D$56-0.5,0)=1,AE55*(1+'Eingabe (Bestandsförderung)'!$D$57)^'Eingabe (Bestandsförderung)'!$D$56,AE55)</f>
        <v>0</v>
      </c>
      <c r="AG55" s="382">
        <f>IF(ROUND((AG$12-1)/'Eingabe (Bestandsförderung)'!$D$56-0.5,0)-ROUND((AF$12-1)/'Eingabe (Bestandsförderung)'!$D$56-0.5,0)=1,AF55*(1+'Eingabe (Bestandsförderung)'!$D$57)^'Eingabe (Bestandsförderung)'!$D$56,AF55)</f>
        <v>0</v>
      </c>
      <c r="AH55" s="379"/>
    </row>
    <row r="56" spans="1:34" s="252" customFormat="1" outlineLevel="1">
      <c r="B56" s="257" t="s">
        <v>159</v>
      </c>
      <c r="C56" s="260" t="str">
        <f>IF((1/$D$104*(1-1/(1+$D$104)^'Eingabe (Bestandsförderung)'!D56))*D56='Eingabe (Bestandsförderung)'!D55,"richtig","falsch")</f>
        <v>richtig</v>
      </c>
      <c r="D56" s="261">
        <f>'Eingabe (Bestandsförderung)'!D55/(1/$D$104*(1-1/(1+$D$104)^'Eingabe (Bestandsförderung)'!D56))</f>
        <v>0</v>
      </c>
      <c r="E56" s="261">
        <f>D56</f>
        <v>0</v>
      </c>
      <c r="F56" s="261">
        <f>IF(ROUND((F$12-1)/'Eingabe (Bestandsförderung)'!$D$56-0.5,0)-ROUND((E$12-1)/'Eingabe (Bestandsförderung)'!$D$56-0.5,0)=1,E56*(1+'Eingabe (Bestandsförderung)'!$D$57)^'Eingabe (Bestandsförderung)'!$D$56,E56)</f>
        <v>0</v>
      </c>
      <c r="G56" s="261">
        <f>IF(ROUND((G$12-1)/'Eingabe (Bestandsförderung)'!$D$56-0.5,0)-ROUND((F$12-1)/'Eingabe (Bestandsförderung)'!$D$56-0.5,0)=1,F56*(1+'Eingabe (Bestandsförderung)'!$D$57)^'Eingabe (Bestandsförderung)'!$D$56,F56)</f>
        <v>0</v>
      </c>
      <c r="H56" s="261">
        <f>IF(ROUND((H$12-1)/'Eingabe (Bestandsförderung)'!$D$56-0.5,0)-ROUND((G$12-1)/'Eingabe (Bestandsförderung)'!$D$56-0.5,0)=1,G56*(1+'Eingabe (Bestandsförderung)'!$D$57)^'Eingabe (Bestandsförderung)'!$D$56,G56)</f>
        <v>0</v>
      </c>
      <c r="I56" s="261">
        <f>IF(ROUND((I$12-1)/'Eingabe (Bestandsförderung)'!$D$56-0.5,0)-ROUND((H$12-1)/'Eingabe (Bestandsförderung)'!$D$56-0.5,0)=1,H56*(1+'Eingabe (Bestandsförderung)'!$D$57)^'Eingabe (Bestandsförderung)'!$D$56,H56)</f>
        <v>0</v>
      </c>
      <c r="J56" s="261">
        <f>IF(ROUND((J$12-1)/'Eingabe (Bestandsförderung)'!$D$56-0.5,0)-ROUND((I$12-1)/'Eingabe (Bestandsförderung)'!$D$56-0.5,0)=1,I56*(1+'Eingabe (Bestandsförderung)'!$D$57)^'Eingabe (Bestandsförderung)'!$D$56,I56)</f>
        <v>0</v>
      </c>
      <c r="K56" s="261">
        <f>IF(ROUND((K$12-1)/'Eingabe (Bestandsförderung)'!$D$56-0.5,0)-ROUND((J$12-1)/'Eingabe (Bestandsförderung)'!$D$56-0.5,0)=1,J56*(1+'Eingabe (Bestandsförderung)'!$D$57)^'Eingabe (Bestandsförderung)'!$D$56,J56)</f>
        <v>0</v>
      </c>
      <c r="L56" s="261">
        <f>IF(ROUND((L$12-1)/'Eingabe (Bestandsförderung)'!$D$56-0.5,0)-ROUND((K$12-1)/'Eingabe (Bestandsförderung)'!$D$56-0.5,0)=1,K56*(1+'Eingabe (Bestandsförderung)'!$D$57)^'Eingabe (Bestandsförderung)'!$D$56,K56)</f>
        <v>0</v>
      </c>
      <c r="M56" s="261">
        <f>IF(ROUND((M$12-1)/'Eingabe (Bestandsförderung)'!$D$56-0.5,0)-ROUND((L$12-1)/'Eingabe (Bestandsförderung)'!$D$56-0.5,0)=1,L56*(1+'Eingabe (Bestandsförderung)'!$D$57)^'Eingabe (Bestandsförderung)'!$D$56,L56)</f>
        <v>0</v>
      </c>
      <c r="N56" s="261">
        <f>IF(ROUND((N$12-1)/'Eingabe (Bestandsförderung)'!$D$56-0.5,0)-ROUND((M$12-1)/'Eingabe (Bestandsförderung)'!$D$56-0.5,0)=1,M56*(1+'Eingabe (Bestandsförderung)'!$D$57)^'Eingabe (Bestandsförderung)'!$D$56,M56)</f>
        <v>0</v>
      </c>
      <c r="O56" s="261">
        <f>IF(ROUND((O$12-1)/'Eingabe (Bestandsförderung)'!$D$56-0.5,0)-ROUND((N$12-1)/'Eingabe (Bestandsförderung)'!$D$56-0.5,0)=1,N56*(1+'Eingabe (Bestandsförderung)'!$D$57)^'Eingabe (Bestandsförderung)'!$D$56,N56)</f>
        <v>0</v>
      </c>
      <c r="P56" s="261">
        <f>IF(ROUND((P$12-1)/'Eingabe (Bestandsförderung)'!$D$56-0.5,0)-ROUND((O$12-1)/'Eingabe (Bestandsförderung)'!$D$56-0.5,0)=1,O56*(1+'Eingabe (Bestandsförderung)'!$D$57)^'Eingabe (Bestandsförderung)'!$D$56,O56)</f>
        <v>0</v>
      </c>
      <c r="Q56" s="261">
        <f>IF(ROUND((Q$12-1)/'Eingabe (Bestandsförderung)'!$D$56-0.5,0)-ROUND((P$12-1)/'Eingabe (Bestandsförderung)'!$D$56-0.5,0)=1,P56*(1+'Eingabe (Bestandsförderung)'!$D$57)^'Eingabe (Bestandsförderung)'!$D$56,P56)</f>
        <v>0</v>
      </c>
      <c r="R56" s="261">
        <f>IF(ROUND((R$12-1)/'Eingabe (Bestandsförderung)'!$D$56-0.5,0)-ROUND((Q$12-1)/'Eingabe (Bestandsförderung)'!$D$56-0.5,0)=1,Q56*(1+'Eingabe (Bestandsförderung)'!$D$57)^'Eingabe (Bestandsförderung)'!$D$56,Q56)</f>
        <v>0</v>
      </c>
      <c r="S56" s="261">
        <f>IF(ROUND((S$12-1)/'Eingabe (Bestandsförderung)'!$D$56-0.5,0)-ROUND((R$12-1)/'Eingabe (Bestandsförderung)'!$D$56-0.5,0)=1,R56*(1+'Eingabe (Bestandsförderung)'!$D$57)^'Eingabe (Bestandsförderung)'!$D$56,R56)</f>
        <v>0</v>
      </c>
      <c r="T56" s="261">
        <f>IF(ROUND((T$12-1)/'Eingabe (Bestandsförderung)'!$D$56-0.5,0)-ROUND((S$12-1)/'Eingabe (Bestandsförderung)'!$D$56-0.5,0)=1,S56*(1+'Eingabe (Bestandsförderung)'!$D$57)^'Eingabe (Bestandsförderung)'!$D$56,S56)</f>
        <v>0</v>
      </c>
      <c r="U56" s="261">
        <f>IF(ROUND((U$12-1)/'Eingabe (Bestandsförderung)'!$D$56-0.5,0)-ROUND((T$12-1)/'Eingabe (Bestandsförderung)'!$D$56-0.5,0)=1,T56*(1+'Eingabe (Bestandsförderung)'!$D$57)^'Eingabe (Bestandsförderung)'!$D$56,T56)</f>
        <v>0</v>
      </c>
      <c r="V56" s="261">
        <f>IF(ROUND((V$12-1)/'Eingabe (Bestandsförderung)'!$D$56-0.5,0)-ROUND((U$12-1)/'Eingabe (Bestandsförderung)'!$D$56-0.5,0)=1,U56*(1+'Eingabe (Bestandsförderung)'!$D$57)^'Eingabe (Bestandsförderung)'!$D$56,U56)</f>
        <v>0</v>
      </c>
      <c r="W56" s="261">
        <f>IF(ROUND((W$12-1)/'Eingabe (Bestandsförderung)'!$D$56-0.5,0)-ROUND((V$12-1)/'Eingabe (Bestandsförderung)'!$D$56-0.5,0)=1,V56*(1+'Eingabe (Bestandsförderung)'!$D$57)^'Eingabe (Bestandsförderung)'!$D$56,V56)</f>
        <v>0</v>
      </c>
      <c r="X56" s="261">
        <f>IF(ROUND((X$12-1)/'Eingabe (Bestandsförderung)'!$D$56-0.5,0)-ROUND((W$12-1)/'Eingabe (Bestandsförderung)'!$D$56-0.5,0)=1,W56*(1+'Eingabe (Bestandsförderung)'!$D$57)^'Eingabe (Bestandsförderung)'!$D$56,W56)</f>
        <v>0</v>
      </c>
      <c r="Y56" s="261">
        <f>IF(ROUND((Y$12-1)/'Eingabe (Bestandsförderung)'!$D$56-0.5,0)-ROUND((X$12-1)/'Eingabe (Bestandsförderung)'!$D$56-0.5,0)=1,X56*(1+'Eingabe (Bestandsförderung)'!$D$57)^'Eingabe (Bestandsförderung)'!$D$56,X56)</f>
        <v>0</v>
      </c>
      <c r="Z56" s="261">
        <f>IF(ROUND((Z$12-1)/'Eingabe (Bestandsförderung)'!$D$56-0.5,0)-ROUND((Y$12-1)/'Eingabe (Bestandsförderung)'!$D$56-0.5,0)=1,Y56*(1+'Eingabe (Bestandsförderung)'!$D$57)^'Eingabe (Bestandsförderung)'!$D$56,Y56)</f>
        <v>0</v>
      </c>
      <c r="AA56" s="261">
        <f>IF(ROUND((AA$12-1)/'Eingabe (Bestandsförderung)'!$D$56-0.5,0)-ROUND((Z$12-1)/'Eingabe (Bestandsförderung)'!$D$56-0.5,0)=1,Z56*(1+'Eingabe (Bestandsförderung)'!$D$57)^'Eingabe (Bestandsförderung)'!$D$56,Z56)</f>
        <v>0</v>
      </c>
      <c r="AB56" s="261">
        <f>IF(ROUND((AB$12-1)/'Eingabe (Bestandsförderung)'!$D$56-0.5,0)-ROUND((AA$12-1)/'Eingabe (Bestandsförderung)'!$D$56-0.5,0)=1,AA56*(1+'Eingabe (Bestandsförderung)'!$D$57)^'Eingabe (Bestandsförderung)'!$D$56,AA56)</f>
        <v>0</v>
      </c>
      <c r="AC56" s="261">
        <f>IF(ROUND((AC$12-1)/'Eingabe (Bestandsförderung)'!$D$56-0.5,0)-ROUND((AB$12-1)/'Eingabe (Bestandsförderung)'!$D$56-0.5,0)=1,AB56*(1+'Eingabe (Bestandsförderung)'!$D$57)^'Eingabe (Bestandsförderung)'!$D$56,AB56)</f>
        <v>0</v>
      </c>
      <c r="AD56" s="261">
        <f>IF(ROUND((AD$12-1)/'Eingabe (Bestandsförderung)'!$D$56-0.5,0)-ROUND((AC$12-1)/'Eingabe (Bestandsförderung)'!$D$56-0.5,0)=1,AC56*(1+'Eingabe (Bestandsförderung)'!$D$57)^'Eingabe (Bestandsförderung)'!$D$56,AC56)</f>
        <v>0</v>
      </c>
      <c r="AE56" s="261">
        <f>IF(ROUND((AE$12-1)/'Eingabe (Bestandsförderung)'!$D$56-0.5,0)-ROUND((AD$12-1)/'Eingabe (Bestandsförderung)'!$D$56-0.5,0)=1,AD56*(1+'Eingabe (Bestandsförderung)'!$D$57)^'Eingabe (Bestandsförderung)'!$D$56,AD56)</f>
        <v>0</v>
      </c>
      <c r="AF56" s="261">
        <f>IF(ROUND((AF$12-1)/'Eingabe (Bestandsförderung)'!$D$56-0.5,0)-ROUND((AE$12-1)/'Eingabe (Bestandsförderung)'!$D$56-0.5,0)=1,AE56*(1+'Eingabe (Bestandsförderung)'!$D$57)^'Eingabe (Bestandsförderung)'!$D$56,AE56)</f>
        <v>0</v>
      </c>
      <c r="AG56" s="261">
        <f>IF(ROUND((AG$12-1)/'Eingabe (Bestandsförderung)'!$D$56-0.5,0)-ROUND((AF$12-1)/'Eingabe (Bestandsförderung)'!$D$56-0.5,0)=1,AF56*(1+'Eingabe (Bestandsförderung)'!$D$57)^'Eingabe (Bestandsförderung)'!$D$56,AF56)</f>
        <v>0</v>
      </c>
      <c r="AH56" s="379"/>
    </row>
    <row r="57" spans="1:34" s="252" customFormat="1" outlineLevel="1">
      <c r="B57" s="262"/>
      <c r="C57" s="258"/>
      <c r="D57" s="259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  <c r="AG57" s="259"/>
      <c r="AH57" s="379"/>
    </row>
    <row r="58" spans="1:34" outlineLevel="1">
      <c r="B58" s="202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367"/>
      <c r="AC58" s="367"/>
      <c r="AD58" s="367"/>
      <c r="AE58" s="367"/>
      <c r="AF58" s="367"/>
      <c r="AG58" s="367"/>
      <c r="AH58" s="202"/>
    </row>
    <row r="59" spans="1:34" outlineLevel="1">
      <c r="B59" s="264" t="s">
        <v>59</v>
      </c>
      <c r="AH59" s="202"/>
    </row>
    <row r="60" spans="1:34" outlineLevel="1">
      <c r="B60" s="264" t="s">
        <v>177</v>
      </c>
      <c r="AH60" s="202"/>
    </row>
    <row r="61" spans="1:34" outlineLevel="1">
      <c r="B61" s="264"/>
      <c r="AH61" s="202"/>
    </row>
    <row r="62" spans="1:34" ht="13" outlineLevel="1">
      <c r="B62" s="264"/>
      <c r="C62" s="265" t="s">
        <v>60</v>
      </c>
      <c r="D62" s="266" t="s">
        <v>61</v>
      </c>
      <c r="AH62" s="202"/>
    </row>
    <row r="63" spans="1:34" ht="13" outlineLevel="1">
      <c r="A63" s="225"/>
      <c r="B63" s="235"/>
      <c r="C63" s="267" t="s">
        <v>47</v>
      </c>
      <c r="D63" s="228" t="s">
        <v>47</v>
      </c>
      <c r="E63" s="228" t="s">
        <v>47</v>
      </c>
      <c r="F63" s="228" t="s">
        <v>47</v>
      </c>
      <c r="G63" s="228" t="s">
        <v>47</v>
      </c>
      <c r="H63" s="228" t="s">
        <v>47</v>
      </c>
      <c r="I63" s="228" t="s">
        <v>47</v>
      </c>
      <c r="J63" s="228" t="s">
        <v>47</v>
      </c>
      <c r="K63" s="228" t="s">
        <v>47</v>
      </c>
      <c r="L63" s="228" t="s">
        <v>47</v>
      </c>
      <c r="M63" s="228" t="s">
        <v>47</v>
      </c>
      <c r="N63" s="228" t="s">
        <v>47</v>
      </c>
      <c r="O63" s="228" t="s">
        <v>47</v>
      </c>
      <c r="P63" s="228" t="s">
        <v>47</v>
      </c>
      <c r="Q63" s="228" t="s">
        <v>47</v>
      </c>
      <c r="R63" s="228" t="s">
        <v>47</v>
      </c>
      <c r="S63" s="228" t="s">
        <v>47</v>
      </c>
      <c r="T63" s="228" t="s">
        <v>47</v>
      </c>
      <c r="U63" s="228" t="s">
        <v>47</v>
      </c>
      <c r="V63" s="228" t="s">
        <v>47</v>
      </c>
      <c r="W63" s="228" t="s">
        <v>47</v>
      </c>
      <c r="X63" s="228" t="s">
        <v>47</v>
      </c>
      <c r="Y63" s="228" t="s">
        <v>47</v>
      </c>
      <c r="Z63" s="228" t="s">
        <v>47</v>
      </c>
      <c r="AA63" s="228" t="s">
        <v>47</v>
      </c>
      <c r="AB63" s="228" t="s">
        <v>47</v>
      </c>
      <c r="AC63" s="228" t="s">
        <v>47</v>
      </c>
      <c r="AD63" s="228" t="s">
        <v>47</v>
      </c>
      <c r="AE63" s="228" t="s">
        <v>47</v>
      </c>
      <c r="AF63" s="228" t="s">
        <v>47</v>
      </c>
      <c r="AG63" s="228" t="s">
        <v>47</v>
      </c>
      <c r="AH63" s="202"/>
    </row>
    <row r="64" spans="1:34" s="250" customFormat="1" ht="13" outlineLevel="1">
      <c r="A64" s="204"/>
      <c r="B64" s="264" t="s">
        <v>62</v>
      </c>
      <c r="C64" s="268"/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69"/>
      <c r="O64" s="269"/>
      <c r="P64" s="269"/>
      <c r="Q64" s="269"/>
      <c r="R64" s="269"/>
      <c r="S64" s="269"/>
      <c r="T64" s="269"/>
      <c r="U64" s="269"/>
      <c r="V64" s="269"/>
      <c r="W64" s="269"/>
      <c r="X64" s="269"/>
      <c r="Y64" s="269"/>
      <c r="Z64" s="269"/>
      <c r="AA64" s="269"/>
      <c r="AB64" s="269"/>
      <c r="AC64" s="269"/>
      <c r="AD64" s="269"/>
      <c r="AE64" s="269"/>
      <c r="AF64" s="269"/>
      <c r="AG64" s="269"/>
      <c r="AH64" s="248"/>
    </row>
    <row r="65" spans="1:34" s="250" customFormat="1" ht="13" outlineLevel="1">
      <c r="A65" s="204"/>
      <c r="B65" s="264" t="s">
        <v>158</v>
      </c>
      <c r="C65" s="270" t="e">
        <f>SUM(D65:M65)</f>
        <v>#DIV/0!</v>
      </c>
      <c r="D65" s="238" t="e">
        <f>(D$31+D48+D53)*(1+'Berechnung (Bestandsförderung)'!$D$86)^(10-D$12)</f>
        <v>#DIV/0!</v>
      </c>
      <c r="E65" s="238" t="e">
        <f>(E$31+E48+E53)*(1+'Berechnung (Bestandsförderung)'!$D$86)^(10-E$12)</f>
        <v>#DIV/0!</v>
      </c>
      <c r="F65" s="238" t="e">
        <f>(F$31+F48+F53)*(1+'Berechnung (Bestandsförderung)'!$D$86)^(10-F$12)</f>
        <v>#DIV/0!</v>
      </c>
      <c r="G65" s="238" t="e">
        <f>(G$31+G48+G53)*(1+'Berechnung (Bestandsförderung)'!$D$86)^(10-G$12)</f>
        <v>#DIV/0!</v>
      </c>
      <c r="H65" s="238" t="e">
        <f>(H$31+H48+H53)*(1+'Berechnung (Bestandsförderung)'!$D$86)^(10-H$12)</f>
        <v>#DIV/0!</v>
      </c>
      <c r="I65" s="238" t="e">
        <f>(I$31+I48+I53)*(1+'Berechnung (Bestandsförderung)'!$D$86)^(10-I$12)</f>
        <v>#DIV/0!</v>
      </c>
      <c r="J65" s="238" t="e">
        <f>(J$31+J48+J53)*(1+'Berechnung (Bestandsförderung)'!$D$86)^(10-J$12)</f>
        <v>#DIV/0!</v>
      </c>
      <c r="K65" s="238" t="e">
        <f>(K$31+K48+K53)*(1+'Berechnung (Bestandsförderung)'!$D$86)^(10-K$12)</f>
        <v>#DIV/0!</v>
      </c>
      <c r="L65" s="238" t="e">
        <f>(L$31+L48+L53)*(1+'Berechnung (Bestandsförderung)'!$D$86)^(10-L$12)</f>
        <v>#DIV/0!</v>
      </c>
      <c r="M65" s="238" t="e">
        <f>(M$31+M48+M53)*(1+'Berechnung (Bestandsförderung)'!$D$86)^(10-M$12)</f>
        <v>#DIV/0!</v>
      </c>
      <c r="N65" s="269"/>
      <c r="O65" s="269"/>
      <c r="P65" s="269"/>
      <c r="Q65" s="269"/>
      <c r="R65" s="269"/>
      <c r="S65" s="269"/>
      <c r="T65" s="269"/>
      <c r="U65" s="269"/>
      <c r="V65" s="269"/>
      <c r="W65" s="269"/>
      <c r="X65" s="269"/>
      <c r="Y65" s="269"/>
      <c r="Z65" s="269"/>
      <c r="AA65" s="269"/>
      <c r="AB65" s="269"/>
      <c r="AC65" s="269"/>
      <c r="AD65" s="269"/>
      <c r="AE65" s="269"/>
      <c r="AF65" s="269"/>
      <c r="AG65" s="269"/>
      <c r="AH65" s="248"/>
    </row>
    <row r="66" spans="1:34" outlineLevel="1">
      <c r="B66" s="264" t="s">
        <v>63</v>
      </c>
      <c r="C66" s="270" t="e">
        <f>SUM(D66:R66)</f>
        <v>#DIV/0!</v>
      </c>
      <c r="D66" s="238" t="e">
        <f>(D$31+D49+D54)*(1+'Berechnung (Bestandsförderung)'!$D$92)^(15-D$12)</f>
        <v>#DIV/0!</v>
      </c>
      <c r="E66" s="238" t="e">
        <f>(E$31+E49+E54)*(1+'Berechnung (Bestandsförderung)'!$D$92)^(15-E$12)</f>
        <v>#DIV/0!</v>
      </c>
      <c r="F66" s="238" t="e">
        <f>(F$31+F49+F54)*(1+'Berechnung (Bestandsförderung)'!$D$92)^(15-F$12)</f>
        <v>#DIV/0!</v>
      </c>
      <c r="G66" s="238" t="e">
        <f>(G$31+G49+G54)*(1+'Berechnung (Bestandsförderung)'!$D$92)^(15-G$12)</f>
        <v>#DIV/0!</v>
      </c>
      <c r="H66" s="238" t="e">
        <f>(H$31+H49+H54)*(1+'Berechnung (Bestandsförderung)'!$D$92)^(15-H$12)</f>
        <v>#DIV/0!</v>
      </c>
      <c r="I66" s="238" t="e">
        <f>(I$31+I49+I54)*(1+'Berechnung (Bestandsförderung)'!$D$92)^(15-I$12)</f>
        <v>#DIV/0!</v>
      </c>
      <c r="J66" s="238" t="e">
        <f>(J$31+J49+J54)*(1+'Berechnung (Bestandsförderung)'!$D$92)^(15-J$12)</f>
        <v>#DIV/0!</v>
      </c>
      <c r="K66" s="238" t="e">
        <f>(K$31+K49+K54)*(1+'Berechnung (Bestandsförderung)'!$D$92)^(15-K$12)</f>
        <v>#DIV/0!</v>
      </c>
      <c r="L66" s="238" t="e">
        <f>(L$31+L49+L54)*(1+'Berechnung (Bestandsförderung)'!$D$92)^(15-L$12)</f>
        <v>#DIV/0!</v>
      </c>
      <c r="M66" s="238" t="e">
        <f>(M$31+M49+M54)*(1+'Berechnung (Bestandsförderung)'!$D$92)^(15-M$12)</f>
        <v>#DIV/0!</v>
      </c>
      <c r="N66" s="238" t="e">
        <f>(N$31+N49+N54)*(1+'Berechnung (Bestandsförderung)'!$D$92)^(15-N$12)</f>
        <v>#DIV/0!</v>
      </c>
      <c r="O66" s="238" t="e">
        <f>(O$31+O49+O54)*(1+'Berechnung (Bestandsförderung)'!$D$92)^(15-O$12)</f>
        <v>#DIV/0!</v>
      </c>
      <c r="P66" s="238" t="e">
        <f>(P$31+P49+P54)*(1+'Berechnung (Bestandsförderung)'!$D$92)^(15-P$12)</f>
        <v>#DIV/0!</v>
      </c>
      <c r="Q66" s="238" t="e">
        <f>(Q$31+Q49+Q54)*(1+'Berechnung (Bestandsförderung)'!$D$92)^(15-Q$12)</f>
        <v>#DIV/0!</v>
      </c>
      <c r="R66" s="238" t="e">
        <f>(R$31+R49+R54)*(1+'Berechnung (Bestandsförderung)'!$D$92)^(15-R$12)</f>
        <v>#DIV/0!</v>
      </c>
      <c r="S66" s="249"/>
      <c r="T66" s="271"/>
      <c r="U66" s="271"/>
      <c r="V66" s="271"/>
      <c r="W66" s="271"/>
      <c r="X66" s="249"/>
      <c r="Y66" s="271"/>
      <c r="Z66" s="271"/>
      <c r="AA66" s="271"/>
      <c r="AB66" s="271"/>
      <c r="AC66" s="271"/>
      <c r="AD66" s="271"/>
      <c r="AE66" s="271"/>
      <c r="AF66" s="271"/>
      <c r="AG66" s="271"/>
      <c r="AH66" s="202"/>
    </row>
    <row r="67" spans="1:34" outlineLevel="1">
      <c r="B67" s="264" t="s">
        <v>64</v>
      </c>
      <c r="C67" s="270" t="e">
        <f>SUM(D67:AB67)</f>
        <v>#DIV/0!</v>
      </c>
      <c r="D67" s="238" t="e">
        <f>(D$31+D50+D55)*(1+'Berechnung (Bestandsförderung)'!$D$98)^(25-D$12)</f>
        <v>#DIV/0!</v>
      </c>
      <c r="E67" s="238" t="e">
        <f>(E$31+E50+E55)*(1+'Berechnung (Bestandsförderung)'!$D$98)^(25-E$12)</f>
        <v>#DIV/0!</v>
      </c>
      <c r="F67" s="238" t="e">
        <f>(F$31+F50+F55)*(1+'Berechnung (Bestandsförderung)'!$D$98)^(25-F$12)</f>
        <v>#DIV/0!</v>
      </c>
      <c r="G67" s="238" t="e">
        <f>(G$31+G50+G55)*(1+'Berechnung (Bestandsförderung)'!$D$98)^(25-G$12)</f>
        <v>#DIV/0!</v>
      </c>
      <c r="H67" s="238" t="e">
        <f>(H$31+H50+H55)*(1+'Berechnung (Bestandsförderung)'!$D$98)^(25-H$12)</f>
        <v>#DIV/0!</v>
      </c>
      <c r="I67" s="238" t="e">
        <f>(I$31+I50+I55)*(1+'Berechnung (Bestandsförderung)'!$D$98)^(25-I$12)</f>
        <v>#DIV/0!</v>
      </c>
      <c r="J67" s="238" t="e">
        <f>(J$31+J50+J55)*(1+'Berechnung (Bestandsförderung)'!$D$98)^(25-J$12)</f>
        <v>#DIV/0!</v>
      </c>
      <c r="K67" s="238" t="e">
        <f>(K$31+K50+K55)*(1+'Berechnung (Bestandsförderung)'!$D$98)^(25-K$12)</f>
        <v>#DIV/0!</v>
      </c>
      <c r="L67" s="238" t="e">
        <f>(L$31+L50+L55)*(1+'Berechnung (Bestandsförderung)'!$D$98)^(25-L$12)</f>
        <v>#DIV/0!</v>
      </c>
      <c r="M67" s="238" t="e">
        <f>(M$31+M50+M55)*(1+'Berechnung (Bestandsförderung)'!$D$98)^(25-M$12)</f>
        <v>#DIV/0!</v>
      </c>
      <c r="N67" s="238" t="e">
        <f>(N$31+N50+N55)*(1+'Berechnung (Bestandsförderung)'!$D$98)^(25-N$12)</f>
        <v>#DIV/0!</v>
      </c>
      <c r="O67" s="238" t="e">
        <f>(O$31+O50+O55)*(1+'Berechnung (Bestandsförderung)'!$D$98)^(25-O$12)</f>
        <v>#DIV/0!</v>
      </c>
      <c r="P67" s="238" t="e">
        <f>(P$31+P50+P55)*(1+'Berechnung (Bestandsförderung)'!$D$98)^(25-P$12)</f>
        <v>#DIV/0!</v>
      </c>
      <c r="Q67" s="238" t="e">
        <f>(Q$31+Q50+Q55)*(1+'Berechnung (Bestandsförderung)'!$D$98)^(25-Q$12)</f>
        <v>#DIV/0!</v>
      </c>
      <c r="R67" s="238" t="e">
        <f>(R$31+R50+R55)*(1+'Berechnung (Bestandsförderung)'!$D$98)^(25-R$12)</f>
        <v>#DIV/0!</v>
      </c>
      <c r="S67" s="238" t="e">
        <f>(S$31+S50+S55)*(1+'Berechnung (Bestandsförderung)'!$D$98)^(25-S$12)</f>
        <v>#DIV/0!</v>
      </c>
      <c r="T67" s="238" t="e">
        <f>(T$31+T50+T55)*(1+'Berechnung (Bestandsförderung)'!$D$98)^(25-T$12)</f>
        <v>#DIV/0!</v>
      </c>
      <c r="U67" s="238" t="e">
        <f>(U$31+U50+U55)*(1+'Berechnung (Bestandsförderung)'!$D$98)^(25-U$12)</f>
        <v>#DIV/0!</v>
      </c>
      <c r="V67" s="238" t="e">
        <f>(V$31+V50+V55)*(1+'Berechnung (Bestandsförderung)'!$D$98)^(25-V$12)</f>
        <v>#DIV/0!</v>
      </c>
      <c r="W67" s="238" t="e">
        <f>(W$31+W50+W55)*(1+'Berechnung (Bestandsförderung)'!$D$98)^(25-W$12)</f>
        <v>#DIV/0!</v>
      </c>
      <c r="X67" s="238" t="e">
        <f>(X$31+X50+X55)*(1+'Berechnung (Bestandsförderung)'!$D$98)^(25-X$12)</f>
        <v>#DIV/0!</v>
      </c>
      <c r="Y67" s="238" t="e">
        <f>(Y$31+Y50+Y55)*(1+'Berechnung (Bestandsförderung)'!$D$98)^(25-Y$12)</f>
        <v>#DIV/0!</v>
      </c>
      <c r="Z67" s="238" t="e">
        <f>(Z$31+Z50+Z55)*(1+'Berechnung (Bestandsförderung)'!$D$98)^(25-Z$12)</f>
        <v>#DIV/0!</v>
      </c>
      <c r="AA67" s="238" t="e">
        <f>(AA$31+AA50+AA55)*(1+'Berechnung (Bestandsförderung)'!$D$98)^(25-AA$12)</f>
        <v>#DIV/0!</v>
      </c>
      <c r="AB67" s="238" t="e">
        <f>(AB$31+AB50+AB55)*(1+'Berechnung (Bestandsförderung)'!$D$98)^(25-AB$12)</f>
        <v>#DIV/0!</v>
      </c>
      <c r="AC67" s="381" t="e">
        <f>(AC$31+AC50+AC55)*(1+'Berechnung (Bestandsförderung)'!$D$98)^(25-AC$12)</f>
        <v>#DIV/0!</v>
      </c>
      <c r="AD67" s="381" t="e">
        <f>(AD$31+AD50+AD55)*(1+'Berechnung (Bestandsförderung)'!$D$98)^(25-AD$12)</f>
        <v>#DIV/0!</v>
      </c>
      <c r="AE67" s="381" t="e">
        <f>(AE$31+AE50+AE55)*(1+'Berechnung (Bestandsförderung)'!$D$98)^(25-AE$12)</f>
        <v>#DIV/0!</v>
      </c>
      <c r="AF67" s="381" t="e">
        <f>(AF$31+AF50+AF55)*(1+'Berechnung (Bestandsförderung)'!$D$98)^(25-AF$12)</f>
        <v>#DIV/0!</v>
      </c>
      <c r="AG67" s="381" t="e">
        <f>(AG$31+AG50+AG55)*(1+'Berechnung (Bestandsförderung)'!$D$98)^(25-AG$12)</f>
        <v>#DIV/0!</v>
      </c>
      <c r="AH67" s="202"/>
    </row>
    <row r="68" spans="1:34" outlineLevel="1">
      <c r="B68" s="264" t="s">
        <v>159</v>
      </c>
      <c r="C68" s="270" t="e">
        <f>SUM(D68:AG68)</f>
        <v>#DIV/0!</v>
      </c>
      <c r="D68" s="238" t="e">
        <f>(D$31+D51+D56)*(1+'Berechnung (Bestandsförderung)'!$D$104)^(30-D$12)</f>
        <v>#DIV/0!</v>
      </c>
      <c r="E68" s="238" t="e">
        <f>(E$31+E51+E56)*(1+'Berechnung (Bestandsförderung)'!$D$104)^(30-E$12)</f>
        <v>#DIV/0!</v>
      </c>
      <c r="F68" s="238" t="e">
        <f>(F$31+F51+F56)*(1+'Berechnung (Bestandsförderung)'!$D$104)^(30-F$12)</f>
        <v>#DIV/0!</v>
      </c>
      <c r="G68" s="238" t="e">
        <f>(G$31+G51+G56)*(1+'Berechnung (Bestandsförderung)'!$D$104)^(30-G$12)</f>
        <v>#DIV/0!</v>
      </c>
      <c r="H68" s="238" t="e">
        <f>(H$31+H51+H56)*(1+'Berechnung (Bestandsförderung)'!$D$104)^(30-H$12)</f>
        <v>#DIV/0!</v>
      </c>
      <c r="I68" s="238" t="e">
        <f>(I$31+I51+I56)*(1+'Berechnung (Bestandsförderung)'!$D$104)^(30-I$12)</f>
        <v>#DIV/0!</v>
      </c>
      <c r="J68" s="238" t="e">
        <f>(J$31+J51+J56)*(1+'Berechnung (Bestandsförderung)'!$D$104)^(30-J$12)</f>
        <v>#DIV/0!</v>
      </c>
      <c r="K68" s="238" t="e">
        <f>(K$31+K51+K56)*(1+'Berechnung (Bestandsförderung)'!$D$104)^(30-K$12)</f>
        <v>#DIV/0!</v>
      </c>
      <c r="L68" s="238" t="e">
        <f>(L$31+L51+L56)*(1+'Berechnung (Bestandsförderung)'!$D$104)^(30-L$12)</f>
        <v>#DIV/0!</v>
      </c>
      <c r="M68" s="238" t="e">
        <f>(M$31+M51+M56)*(1+'Berechnung (Bestandsförderung)'!$D$104)^(30-M$12)</f>
        <v>#DIV/0!</v>
      </c>
      <c r="N68" s="238" t="e">
        <f>(N$31+N51+N56)*(1+'Berechnung (Bestandsförderung)'!$D$104)^(30-N$12)</f>
        <v>#DIV/0!</v>
      </c>
      <c r="O68" s="238" t="e">
        <f>(O$31+O51+O56)*(1+'Berechnung (Bestandsförderung)'!$D$104)^(30-O$12)</f>
        <v>#DIV/0!</v>
      </c>
      <c r="P68" s="238" t="e">
        <f>(P$31+P51+P56)*(1+'Berechnung (Bestandsförderung)'!$D$104)^(30-P$12)</f>
        <v>#DIV/0!</v>
      </c>
      <c r="Q68" s="238" t="e">
        <f>(Q$31+Q51+Q56)*(1+'Berechnung (Bestandsförderung)'!$D$104)^(30-Q$12)</f>
        <v>#DIV/0!</v>
      </c>
      <c r="R68" s="238" t="e">
        <f>(R$31+R51+R56)*(1+'Berechnung (Bestandsförderung)'!$D$104)^(30-R$12)</f>
        <v>#DIV/0!</v>
      </c>
      <c r="S68" s="238" t="e">
        <f>(S$31+S51+S56)*(1+'Berechnung (Bestandsförderung)'!$D$104)^(30-S$12)</f>
        <v>#DIV/0!</v>
      </c>
      <c r="T68" s="238" t="e">
        <f>(T$31+T51+T56)*(1+'Berechnung (Bestandsförderung)'!$D$104)^(30-T$12)</f>
        <v>#DIV/0!</v>
      </c>
      <c r="U68" s="238" t="e">
        <f>(U$31+U51+U56)*(1+'Berechnung (Bestandsförderung)'!$D$104)^(30-U$12)</f>
        <v>#DIV/0!</v>
      </c>
      <c r="V68" s="238" t="e">
        <f>(V$31+V51+V56)*(1+'Berechnung (Bestandsförderung)'!$D$104)^(30-V$12)</f>
        <v>#DIV/0!</v>
      </c>
      <c r="W68" s="238" t="e">
        <f>(W$31+W51+W56)*(1+'Berechnung (Bestandsförderung)'!$D$104)^(30-W$12)</f>
        <v>#DIV/0!</v>
      </c>
      <c r="X68" s="238" t="e">
        <f>(X$31+X51+X56)*(1+'Berechnung (Bestandsförderung)'!$D$104)^(30-X$12)</f>
        <v>#DIV/0!</v>
      </c>
      <c r="Y68" s="238" t="e">
        <f>(Y$31+Y51+Y56)*(1+'Berechnung (Bestandsförderung)'!$D$104)^(30-Y$12)</f>
        <v>#DIV/0!</v>
      </c>
      <c r="Z68" s="238" t="e">
        <f>(Z$31+Z51+Z56)*(1+'Berechnung (Bestandsförderung)'!$D$104)^(30-Z$12)</f>
        <v>#DIV/0!</v>
      </c>
      <c r="AA68" s="238" t="e">
        <f>(AA$31+AA51+AA56)*(1+'Berechnung (Bestandsförderung)'!$D$104)^(30-AA$12)</f>
        <v>#DIV/0!</v>
      </c>
      <c r="AB68" s="238" t="e">
        <f>(AB$31+AB51+AB56)*(1+'Berechnung (Bestandsförderung)'!$D$104)^(30-AB$12)</f>
        <v>#DIV/0!</v>
      </c>
      <c r="AC68" s="238" t="e">
        <f>(AC$31+AC51+AC56)*(1+'Berechnung (Bestandsförderung)'!$D$104)^(30-AC$12)</f>
        <v>#DIV/0!</v>
      </c>
      <c r="AD68" s="238" t="e">
        <f>(AD$31+AD51+AD56)*(1+'Berechnung (Bestandsförderung)'!$D$104)^(30-AD$12)</f>
        <v>#DIV/0!</v>
      </c>
      <c r="AE68" s="238" t="e">
        <f>(AE$31+AE51+AE56)*(1+'Berechnung (Bestandsförderung)'!$D$104)^(30-AE$12)</f>
        <v>#DIV/0!</v>
      </c>
      <c r="AF68" s="238" t="e">
        <f>(AF$31+AF51+AF56)*(1+'Berechnung (Bestandsförderung)'!$D$104)^(30-AF$12)</f>
        <v>#DIV/0!</v>
      </c>
      <c r="AG68" s="238" t="e">
        <f>(AG$31+AG51+AG56)*(1+'Berechnung (Bestandsförderung)'!$D$104)^(30-AG$12)</f>
        <v>#DIV/0!</v>
      </c>
      <c r="AH68" s="202"/>
    </row>
    <row r="69" spans="1:34" outlineLevel="1">
      <c r="B69" s="264" t="s">
        <v>65</v>
      </c>
      <c r="C69" s="27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49"/>
      <c r="O69" s="271"/>
      <c r="P69" s="271"/>
      <c r="Q69" s="271"/>
      <c r="R69" s="271"/>
      <c r="S69" s="249"/>
      <c r="T69" s="271"/>
      <c r="U69" s="271"/>
      <c r="V69" s="271"/>
      <c r="W69" s="271"/>
      <c r="X69" s="249"/>
      <c r="Y69" s="271"/>
      <c r="Z69" s="271"/>
      <c r="AA69" s="271"/>
      <c r="AB69" s="271"/>
      <c r="AC69" s="271"/>
      <c r="AD69" s="271"/>
      <c r="AE69" s="271"/>
      <c r="AF69" s="271"/>
      <c r="AG69" s="271"/>
      <c r="AH69" s="202"/>
    </row>
    <row r="70" spans="1:34" ht="13" outlineLevel="1">
      <c r="B70" s="264" t="s">
        <v>158</v>
      </c>
      <c r="C70" s="273" t="e">
        <f>C65/(1+'Berechnung (Bestandsförderung)'!D86)^10</f>
        <v>#DIV/0!</v>
      </c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49"/>
      <c r="O70" s="271"/>
      <c r="P70" s="271"/>
      <c r="Q70" s="271"/>
      <c r="R70" s="271"/>
      <c r="S70" s="249"/>
      <c r="T70" s="271"/>
      <c r="U70" s="271"/>
      <c r="V70" s="271"/>
      <c r="W70" s="271"/>
      <c r="X70" s="249"/>
      <c r="Y70" s="271"/>
      <c r="Z70" s="271"/>
      <c r="AA70" s="271"/>
      <c r="AB70" s="271"/>
      <c r="AC70" s="271"/>
      <c r="AD70" s="271"/>
      <c r="AE70" s="271"/>
      <c r="AF70" s="271"/>
      <c r="AG70" s="271"/>
      <c r="AH70" s="202"/>
    </row>
    <row r="71" spans="1:34" ht="13">
      <c r="B71" s="264" t="s">
        <v>63</v>
      </c>
      <c r="C71" s="273" t="e">
        <f>C66/(1+'Berechnung (Bestandsförderung)'!D92)^15</f>
        <v>#DIV/0!</v>
      </c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271"/>
      <c r="U71" s="271"/>
      <c r="V71" s="271"/>
      <c r="W71" s="271"/>
      <c r="X71" s="271"/>
      <c r="Y71" s="271"/>
      <c r="Z71" s="271"/>
      <c r="AA71" s="271"/>
      <c r="AB71" s="271"/>
      <c r="AC71" s="271"/>
      <c r="AD71" s="271"/>
      <c r="AE71" s="271"/>
      <c r="AF71" s="271"/>
      <c r="AG71" s="271"/>
      <c r="AH71" s="202"/>
    </row>
    <row r="72" spans="1:34" ht="13">
      <c r="B72" s="264" t="s">
        <v>64</v>
      </c>
      <c r="C72" s="273" t="e">
        <f>C67/(1+'Berechnung (Bestandsförderung)'!D98)^25</f>
        <v>#DIV/0!</v>
      </c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71"/>
      <c r="Q72" s="271"/>
      <c r="R72" s="271"/>
      <c r="S72" s="271"/>
      <c r="T72" s="271"/>
      <c r="U72" s="271"/>
      <c r="V72" s="271"/>
      <c r="W72" s="271"/>
      <c r="X72" s="271"/>
      <c r="Y72" s="271"/>
      <c r="Z72" s="271"/>
      <c r="AA72" s="271"/>
      <c r="AB72" s="271"/>
      <c r="AC72" s="271"/>
      <c r="AD72" s="271"/>
      <c r="AE72" s="271"/>
      <c r="AF72" s="271"/>
      <c r="AG72" s="271"/>
      <c r="AH72" s="202"/>
    </row>
    <row r="73" spans="1:34" ht="13">
      <c r="B73" s="264" t="s">
        <v>159</v>
      </c>
      <c r="C73" s="273" t="e">
        <f>C68/(1+'Berechnung (Bestandsförderung)'!D104)^30</f>
        <v>#DIV/0!</v>
      </c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271"/>
      <c r="S73" s="271"/>
      <c r="T73" s="271"/>
      <c r="U73" s="271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02"/>
    </row>
    <row r="74" spans="1:34" outlineLevel="1">
      <c r="B74" s="264" t="s">
        <v>66</v>
      </c>
      <c r="C74" s="272"/>
      <c r="D74" s="249"/>
      <c r="E74" s="271"/>
      <c r="F74" s="271"/>
      <c r="G74" s="271"/>
      <c r="H74" s="271"/>
      <c r="I74" s="271"/>
      <c r="J74" s="271"/>
      <c r="K74" s="271"/>
      <c r="L74" s="271"/>
      <c r="M74" s="271"/>
      <c r="N74" s="249"/>
      <c r="O74" s="271"/>
      <c r="P74" s="271"/>
      <c r="Q74" s="271"/>
      <c r="R74" s="271"/>
      <c r="S74" s="249"/>
      <c r="T74" s="271"/>
      <c r="U74" s="271"/>
      <c r="V74" s="271"/>
      <c r="W74" s="271"/>
      <c r="X74" s="249"/>
      <c r="Y74" s="271"/>
      <c r="Z74" s="271"/>
      <c r="AA74" s="271"/>
      <c r="AB74" s="271"/>
      <c r="AC74" s="271"/>
      <c r="AD74" s="271"/>
      <c r="AE74" s="271"/>
      <c r="AF74" s="271"/>
      <c r="AG74" s="271"/>
      <c r="AH74" s="202"/>
    </row>
    <row r="75" spans="1:34" ht="13" outlineLevel="1">
      <c r="B75" s="264" t="s">
        <v>158</v>
      </c>
      <c r="C75" s="380" t="e">
        <f>SUM(D75:M75)</f>
        <v>#DIV/0!</v>
      </c>
      <c r="D75" s="238" t="e">
        <f>(D$31+D48+D53)/(1+'Berechnung (Bestandsförderung)'!$D$86)^D$12</f>
        <v>#DIV/0!</v>
      </c>
      <c r="E75" s="238" t="e">
        <f>(E$31+E48+E53)/(1+'Berechnung (Bestandsförderung)'!$D$86)^E$12</f>
        <v>#DIV/0!</v>
      </c>
      <c r="F75" s="238" t="e">
        <f>(F$31+F48+F53)/(1+'Berechnung (Bestandsförderung)'!$D$86)^F$12</f>
        <v>#DIV/0!</v>
      </c>
      <c r="G75" s="238" t="e">
        <f>(G$31+G48+G53)/(1+'Berechnung (Bestandsförderung)'!$D$86)^G$12</f>
        <v>#DIV/0!</v>
      </c>
      <c r="H75" s="238" t="e">
        <f>(H$31+H48+H53)/(1+'Berechnung (Bestandsförderung)'!$D$86)^H$12</f>
        <v>#DIV/0!</v>
      </c>
      <c r="I75" s="238" t="e">
        <f>(I$31+I48+I53)/(1+'Berechnung (Bestandsförderung)'!$D$86)^I$12</f>
        <v>#DIV/0!</v>
      </c>
      <c r="J75" s="238" t="e">
        <f>(J$31+J48+J53)/(1+'Berechnung (Bestandsförderung)'!$D$86)^J$12</f>
        <v>#DIV/0!</v>
      </c>
      <c r="K75" s="238" t="e">
        <f>(K$31+K48+K53)/(1+'Berechnung (Bestandsförderung)'!$D$86)^K$12</f>
        <v>#DIV/0!</v>
      </c>
      <c r="L75" s="238" t="e">
        <f>(L$31+L48+L53)/(1+'Berechnung (Bestandsförderung)'!$D$86)^L$12</f>
        <v>#DIV/0!</v>
      </c>
      <c r="M75" s="238" t="e">
        <f>(M$31+M48+M53)/(1+'Berechnung (Bestandsförderung)'!$D$86)^M$12</f>
        <v>#DIV/0!</v>
      </c>
      <c r="N75" s="249"/>
      <c r="O75" s="271"/>
      <c r="P75" s="271"/>
      <c r="Q75" s="271"/>
      <c r="R75" s="271"/>
      <c r="S75" s="249"/>
      <c r="T75" s="271"/>
      <c r="U75" s="271"/>
      <c r="V75" s="271"/>
      <c r="W75" s="271"/>
      <c r="X75" s="249"/>
      <c r="Y75" s="271"/>
      <c r="Z75" s="271"/>
      <c r="AA75" s="271"/>
      <c r="AB75" s="271"/>
      <c r="AC75" s="271"/>
      <c r="AD75" s="271"/>
      <c r="AE75" s="271"/>
      <c r="AF75" s="271"/>
      <c r="AG75" s="271"/>
      <c r="AH75" s="202"/>
    </row>
    <row r="76" spans="1:34" ht="13" outlineLevel="1">
      <c r="B76" s="264" t="s">
        <v>63</v>
      </c>
      <c r="C76" s="273" t="e">
        <f>SUM(D76:R76)</f>
        <v>#DIV/0!</v>
      </c>
      <c r="D76" s="238" t="e">
        <f>(D$31+D49+D54)/(1+'Berechnung (Bestandsförderung)'!$D$92)^D$12</f>
        <v>#DIV/0!</v>
      </c>
      <c r="E76" s="238" t="e">
        <f>(E$31+E49+E54)/(1+'Berechnung (Bestandsförderung)'!$D$92)^E$12</f>
        <v>#DIV/0!</v>
      </c>
      <c r="F76" s="238" t="e">
        <f>(F$31+F49+F54)/(1+'Berechnung (Bestandsförderung)'!$D$92)^F$12</f>
        <v>#DIV/0!</v>
      </c>
      <c r="G76" s="238" t="e">
        <f>(G$31+G49+G54)/(1+'Berechnung (Bestandsförderung)'!$D$92)^G$12</f>
        <v>#DIV/0!</v>
      </c>
      <c r="H76" s="238" t="e">
        <f>(H$31+H49+H54)/(1+'Berechnung (Bestandsförderung)'!$D$92)^H$12</f>
        <v>#DIV/0!</v>
      </c>
      <c r="I76" s="238" t="e">
        <f>(I$31+I49+I54)/(1+'Berechnung (Bestandsförderung)'!$D$92)^I$12</f>
        <v>#DIV/0!</v>
      </c>
      <c r="J76" s="238" t="e">
        <f>(J$31+J49+J54)/(1+'Berechnung (Bestandsförderung)'!$D$92)^J$12</f>
        <v>#DIV/0!</v>
      </c>
      <c r="K76" s="238" t="e">
        <f>(K$31+K49+K54)/(1+'Berechnung (Bestandsförderung)'!$D$92)^K$12</f>
        <v>#DIV/0!</v>
      </c>
      <c r="L76" s="238" t="e">
        <f>(L$31+L49+L54)/(1+'Berechnung (Bestandsförderung)'!$D$92)^L$12</f>
        <v>#DIV/0!</v>
      </c>
      <c r="M76" s="238" t="e">
        <f>(M$31+M49+M54)/(1+'Berechnung (Bestandsförderung)'!$D$92)^M$12</f>
        <v>#DIV/0!</v>
      </c>
      <c r="N76" s="238" t="e">
        <f>(N$31+N49+N54)/(1+'Berechnung (Bestandsförderung)'!$D$92)^N$12</f>
        <v>#DIV/0!</v>
      </c>
      <c r="O76" s="238" t="e">
        <f>(O$31+O49+O54)/(1+'Berechnung (Bestandsförderung)'!$D$92)^O$12</f>
        <v>#DIV/0!</v>
      </c>
      <c r="P76" s="238" t="e">
        <f>(P$31+P49+P54)/(1+'Berechnung (Bestandsförderung)'!$D$92)^P$12</f>
        <v>#DIV/0!</v>
      </c>
      <c r="Q76" s="238" t="e">
        <f>(Q$31+Q49+Q54)/(1+'Berechnung (Bestandsförderung)'!$D$92)^Q$12</f>
        <v>#DIV/0!</v>
      </c>
      <c r="R76" s="238" t="e">
        <f>(R$31+R49+R54)/(1+'Berechnung (Bestandsförderung)'!$D$92)^R$12</f>
        <v>#DIV/0!</v>
      </c>
      <c r="S76" s="249"/>
      <c r="T76" s="271"/>
      <c r="U76" s="271"/>
      <c r="V76" s="271"/>
      <c r="W76" s="271"/>
      <c r="X76" s="249"/>
      <c r="Y76" s="271"/>
      <c r="Z76" s="271"/>
      <c r="AA76" s="271"/>
      <c r="AB76" s="271"/>
      <c r="AC76" s="271"/>
      <c r="AD76" s="271"/>
      <c r="AE76" s="271"/>
      <c r="AF76" s="271"/>
      <c r="AG76" s="271"/>
      <c r="AH76" s="202"/>
    </row>
    <row r="77" spans="1:34" ht="13" outlineLevel="1">
      <c r="B77" s="264" t="s">
        <v>64</v>
      </c>
      <c r="C77" s="273" t="e">
        <f>SUM(D77:AB77)</f>
        <v>#DIV/0!</v>
      </c>
      <c r="D77" s="238" t="e">
        <f>(D$31+D50+D55)/(1+'Berechnung (Bestandsförderung)'!$D$98)^D$12</f>
        <v>#DIV/0!</v>
      </c>
      <c r="E77" s="238" t="e">
        <f>(E$31+E50+E55)/(1+'Berechnung (Bestandsförderung)'!$D$98)^E$12</f>
        <v>#DIV/0!</v>
      </c>
      <c r="F77" s="238" t="e">
        <f>(F$31+F50+F55)/(1+'Berechnung (Bestandsförderung)'!$D$98)^F$12</f>
        <v>#DIV/0!</v>
      </c>
      <c r="G77" s="238" t="e">
        <f>(G$31+G50+G55)/(1+'Berechnung (Bestandsförderung)'!$D$98)^G$12</f>
        <v>#DIV/0!</v>
      </c>
      <c r="H77" s="238" t="e">
        <f>(H$31+H50+H55)/(1+'Berechnung (Bestandsförderung)'!$D$98)^H$12</f>
        <v>#DIV/0!</v>
      </c>
      <c r="I77" s="238" t="e">
        <f>(I$31+I50+I55)/(1+'Berechnung (Bestandsförderung)'!$D$98)^I$12</f>
        <v>#DIV/0!</v>
      </c>
      <c r="J77" s="238" t="e">
        <f>(J$31+J50+J55)/(1+'Berechnung (Bestandsförderung)'!$D$98)^J$12</f>
        <v>#DIV/0!</v>
      </c>
      <c r="K77" s="238" t="e">
        <f>(K$31+K50+K55)/(1+'Berechnung (Bestandsförderung)'!$D$98)^K$12</f>
        <v>#DIV/0!</v>
      </c>
      <c r="L77" s="238" t="e">
        <f>(L$31+L50+L55)/(1+'Berechnung (Bestandsförderung)'!$D$98)^L$12</f>
        <v>#DIV/0!</v>
      </c>
      <c r="M77" s="238" t="e">
        <f>(M$31+M50+M55)/(1+'Berechnung (Bestandsförderung)'!$D$98)^M$12</f>
        <v>#DIV/0!</v>
      </c>
      <c r="N77" s="238" t="e">
        <f>(N$31+N50+N55)/(1+'Berechnung (Bestandsförderung)'!$D$98)^N$12</f>
        <v>#DIV/0!</v>
      </c>
      <c r="O77" s="238" t="e">
        <f>(O$31+O50+O55)/(1+'Berechnung (Bestandsförderung)'!$D$98)^O$12</f>
        <v>#DIV/0!</v>
      </c>
      <c r="P77" s="238" t="e">
        <f>(P$31+P50+P55)/(1+'Berechnung (Bestandsförderung)'!$D$98)^P$12</f>
        <v>#DIV/0!</v>
      </c>
      <c r="Q77" s="238" t="e">
        <f>(Q$31+Q50+Q55)/(1+'Berechnung (Bestandsförderung)'!$D$98)^Q$12</f>
        <v>#DIV/0!</v>
      </c>
      <c r="R77" s="238" t="e">
        <f>(R$31+R50+R55)/(1+'Berechnung (Bestandsförderung)'!$D$98)^R$12</f>
        <v>#DIV/0!</v>
      </c>
      <c r="S77" s="238" t="e">
        <f>(S$31+S50+S55)/(1+'Berechnung (Bestandsförderung)'!$D$98)^S$12</f>
        <v>#DIV/0!</v>
      </c>
      <c r="T77" s="238" t="e">
        <f>(T$31+T50+T55)/(1+'Berechnung (Bestandsförderung)'!$D$98)^T$12</f>
        <v>#DIV/0!</v>
      </c>
      <c r="U77" s="238" t="e">
        <f>(U$31+U50+U55)/(1+'Berechnung (Bestandsförderung)'!$D$98)^U$12</f>
        <v>#DIV/0!</v>
      </c>
      <c r="V77" s="238" t="e">
        <f>(V$31+V50+V55)/(1+'Berechnung (Bestandsförderung)'!$D$98)^V$12</f>
        <v>#DIV/0!</v>
      </c>
      <c r="W77" s="238" t="e">
        <f>(W$31+W50+W55)/(1+'Berechnung (Bestandsförderung)'!$D$98)^W$12</f>
        <v>#DIV/0!</v>
      </c>
      <c r="X77" s="238" t="e">
        <f>(X$31+X50+X55)/(1+'Berechnung (Bestandsförderung)'!$D$98)^X$12</f>
        <v>#DIV/0!</v>
      </c>
      <c r="Y77" s="238" t="e">
        <f>(Y$31+Y50+Y55)/(1+'Berechnung (Bestandsförderung)'!$D$98)^Y$12</f>
        <v>#DIV/0!</v>
      </c>
      <c r="Z77" s="238" t="e">
        <f>(Z$31+Z50+Z55)/(1+'Berechnung (Bestandsförderung)'!$D$98)^Z$12</f>
        <v>#DIV/0!</v>
      </c>
      <c r="AA77" s="238" t="e">
        <f>(AA$31+AA50+AA55)/(1+'Berechnung (Bestandsförderung)'!$D$98)^AA$12</f>
        <v>#DIV/0!</v>
      </c>
      <c r="AB77" s="238" t="e">
        <f>(AB$31+AB50+AB55)/(1+'Berechnung (Bestandsförderung)'!$D$98)^AB$12</f>
        <v>#DIV/0!</v>
      </c>
      <c r="AC77" s="381" t="e">
        <f>(AC$31+AC50+AC55)/(1+'Berechnung (Bestandsförderung)'!$D$98)^AC$12</f>
        <v>#DIV/0!</v>
      </c>
      <c r="AD77" s="381" t="e">
        <f>(AD$31+AD50+AD55)/(1+'Berechnung (Bestandsförderung)'!$D$98)^AD$12</f>
        <v>#DIV/0!</v>
      </c>
      <c r="AE77" s="381" t="e">
        <f>(AE$31+AE50+AE55)/(1+'Berechnung (Bestandsförderung)'!$D$98)^AE$12</f>
        <v>#DIV/0!</v>
      </c>
      <c r="AF77" s="381" t="e">
        <f>(AF$31+AF50+AF55)/(1+'Berechnung (Bestandsförderung)'!$D$98)^AF$12</f>
        <v>#DIV/0!</v>
      </c>
      <c r="AG77" s="381" t="e">
        <f>(AG$31+AG50+AG55)/(1+'Berechnung (Bestandsförderung)'!$D$98)^AG$12</f>
        <v>#DIV/0!</v>
      </c>
      <c r="AH77" s="202"/>
    </row>
    <row r="78" spans="1:34" s="204" customFormat="1" ht="13" outlineLevel="1">
      <c r="B78" s="264" t="s">
        <v>159</v>
      </c>
      <c r="C78" s="380" t="e">
        <f>SUM(D78:AG78)</f>
        <v>#DIV/0!</v>
      </c>
      <c r="D78" s="238" t="e">
        <f>(D$31+D51+D56)/(1+'Berechnung (Bestandsförderung)'!$D$104)^D$12</f>
        <v>#DIV/0!</v>
      </c>
      <c r="E78" s="238" t="e">
        <f>(E$31+E51+E56)/(1+'Berechnung (Bestandsförderung)'!$D$104)^E$12</f>
        <v>#DIV/0!</v>
      </c>
      <c r="F78" s="238" t="e">
        <f>(F$31+F51+F56)/(1+'Berechnung (Bestandsförderung)'!$D$104)^F$12</f>
        <v>#DIV/0!</v>
      </c>
      <c r="G78" s="238" t="e">
        <f>(G$31+G51+G56)/(1+'Berechnung (Bestandsförderung)'!$D$104)^G$12</f>
        <v>#DIV/0!</v>
      </c>
      <c r="H78" s="238" t="e">
        <f>(H$31+H51+H56)/(1+'Berechnung (Bestandsförderung)'!$D$104)^H$12</f>
        <v>#DIV/0!</v>
      </c>
      <c r="I78" s="238" t="e">
        <f>(I$31+I51+I56)/(1+'Berechnung (Bestandsförderung)'!$D$104)^I$12</f>
        <v>#DIV/0!</v>
      </c>
      <c r="J78" s="238" t="e">
        <f>(J$31+J51+J56)/(1+'Berechnung (Bestandsförderung)'!$D$104)^J$12</f>
        <v>#DIV/0!</v>
      </c>
      <c r="K78" s="238" t="e">
        <f>(K$31+K51+K56)/(1+'Berechnung (Bestandsförderung)'!$D$104)^K$12</f>
        <v>#DIV/0!</v>
      </c>
      <c r="L78" s="238" t="e">
        <f>(L$31+L51+L56)/(1+'Berechnung (Bestandsförderung)'!$D$104)^L$12</f>
        <v>#DIV/0!</v>
      </c>
      <c r="M78" s="238" t="e">
        <f>(M$31+M51+M56)/(1+'Berechnung (Bestandsförderung)'!$D$104)^M$12</f>
        <v>#DIV/0!</v>
      </c>
      <c r="N78" s="238" t="e">
        <f>(N$31+N51+N56)/(1+'Berechnung (Bestandsförderung)'!$D$104)^N$12</f>
        <v>#DIV/0!</v>
      </c>
      <c r="O78" s="238" t="e">
        <f>(O$31+O51+O56)/(1+'Berechnung (Bestandsförderung)'!$D$104)^O$12</f>
        <v>#DIV/0!</v>
      </c>
      <c r="P78" s="238" t="e">
        <f>(P$31+P51+P56)/(1+'Berechnung (Bestandsförderung)'!$D$104)^P$12</f>
        <v>#DIV/0!</v>
      </c>
      <c r="Q78" s="238" t="e">
        <f>(Q$31+Q51+Q56)/(1+'Berechnung (Bestandsförderung)'!$D$104)^Q$12</f>
        <v>#DIV/0!</v>
      </c>
      <c r="R78" s="238" t="e">
        <f>(R$31+R51+R56)/(1+'Berechnung (Bestandsförderung)'!$D$104)^R$12</f>
        <v>#DIV/0!</v>
      </c>
      <c r="S78" s="238" t="e">
        <f>(S$31+S51+S56)/(1+'Berechnung (Bestandsförderung)'!$D$104)^S$12</f>
        <v>#DIV/0!</v>
      </c>
      <c r="T78" s="238" t="e">
        <f>(T$31+T51+T56)/(1+'Berechnung (Bestandsförderung)'!$D$104)^T$12</f>
        <v>#DIV/0!</v>
      </c>
      <c r="U78" s="238" t="e">
        <f>(U$31+U51+U56)/(1+'Berechnung (Bestandsförderung)'!$D$104)^U$12</f>
        <v>#DIV/0!</v>
      </c>
      <c r="V78" s="238" t="e">
        <f>(V$31+V51+V56)/(1+'Berechnung (Bestandsförderung)'!$D$104)^V$12</f>
        <v>#DIV/0!</v>
      </c>
      <c r="W78" s="238" t="e">
        <f>(W$31+W51+W56)/(1+'Berechnung (Bestandsförderung)'!$D$104)^W$12</f>
        <v>#DIV/0!</v>
      </c>
      <c r="X78" s="238" t="e">
        <f>(X$31+X51+X56)/(1+'Berechnung (Bestandsförderung)'!$D$104)^X$12</f>
        <v>#DIV/0!</v>
      </c>
      <c r="Y78" s="238" t="e">
        <f>(Y$31+Y51+Y56)/(1+'Berechnung (Bestandsförderung)'!$D$104)^Y$12</f>
        <v>#DIV/0!</v>
      </c>
      <c r="Z78" s="238" t="e">
        <f>(Z$31+Z51+Z56)/(1+'Berechnung (Bestandsförderung)'!$D$104)^Z$12</f>
        <v>#DIV/0!</v>
      </c>
      <c r="AA78" s="238" t="e">
        <f>(AA$31+AA51+AA56)/(1+'Berechnung (Bestandsförderung)'!$D$104)^AA$12</f>
        <v>#DIV/0!</v>
      </c>
      <c r="AB78" s="238" t="e">
        <f>(AB$31+AB51+AB56)/(1+'Berechnung (Bestandsförderung)'!$D$104)^AB$12</f>
        <v>#DIV/0!</v>
      </c>
      <c r="AC78" s="238" t="e">
        <f>(AC$31+AC51+AC56)/(1+'Berechnung (Bestandsförderung)'!$D$104)^AC$12</f>
        <v>#DIV/0!</v>
      </c>
      <c r="AD78" s="238" t="e">
        <f>(AD$31+AD51+AD56)/(1+'Berechnung (Bestandsförderung)'!$D$104)^AD$12</f>
        <v>#DIV/0!</v>
      </c>
      <c r="AE78" s="238" t="e">
        <f>(AE$31+AE51+AE56)/(1+'Berechnung (Bestandsförderung)'!$D$104)^AE$12</f>
        <v>#DIV/0!</v>
      </c>
      <c r="AF78" s="238" t="e">
        <f>(AF$31+AF51+AF56)/(1+'Berechnung (Bestandsförderung)'!$D$104)^AF$12</f>
        <v>#DIV/0!</v>
      </c>
      <c r="AG78" s="238" t="e">
        <f>(AG$31+AG51+AG56)/(1+'Berechnung (Bestandsförderung)'!$D$104)^AG$12</f>
        <v>#DIV/0!</v>
      </c>
      <c r="AH78" s="248"/>
    </row>
    <row r="79" spans="1:34" s="204" customFormat="1" ht="13" outlineLevel="1">
      <c r="B79" s="274"/>
      <c r="C79" s="275"/>
      <c r="D79" s="276"/>
      <c r="AH79" s="248"/>
    </row>
    <row r="80" spans="1:34" s="204" customFormat="1" ht="13" outlineLevel="1">
      <c r="B80" s="274"/>
      <c r="C80" s="275"/>
      <c r="D80" s="276"/>
      <c r="AH80" s="248"/>
    </row>
    <row r="81" spans="1:70" outlineLevel="1">
      <c r="B81" s="264" t="s">
        <v>67</v>
      </c>
      <c r="D81" s="276"/>
      <c r="AH81" s="202"/>
    </row>
    <row r="82" spans="1:70" ht="13" outlineLevel="1" thickBot="1">
      <c r="B82" s="264"/>
      <c r="D82" s="276"/>
      <c r="AH82" s="202"/>
    </row>
    <row r="83" spans="1:70" ht="13" outlineLevel="1">
      <c r="B83" s="280"/>
      <c r="C83" s="281"/>
      <c r="D83" s="282"/>
      <c r="E83" s="281"/>
      <c r="F83" s="281"/>
      <c r="G83" s="281"/>
      <c r="H83" s="281"/>
      <c r="I83" s="281"/>
      <c r="J83" s="281"/>
      <c r="K83" s="281"/>
      <c r="L83" s="281"/>
      <c r="M83" s="281"/>
      <c r="N83" s="281"/>
      <c r="O83" s="281"/>
      <c r="P83" s="281"/>
      <c r="Q83" s="281"/>
      <c r="R83" s="281"/>
      <c r="S83" s="281"/>
      <c r="T83" s="281"/>
      <c r="U83" s="281"/>
      <c r="V83" s="281"/>
      <c r="W83" s="281"/>
      <c r="X83" s="281"/>
      <c r="Y83" s="281"/>
      <c r="Z83" s="281"/>
      <c r="AA83" s="281"/>
      <c r="AB83" s="281"/>
      <c r="AC83" s="281"/>
      <c r="AD83" s="281"/>
      <c r="AE83" s="281"/>
      <c r="AF83" s="281"/>
      <c r="AG83" s="281"/>
      <c r="AH83" s="202"/>
    </row>
    <row r="84" spans="1:70" ht="13" outlineLevel="1">
      <c r="B84" s="283" t="s">
        <v>172</v>
      </c>
      <c r="C84" s="191">
        <f>'Eingabe (Bestandsförderung)'!D86</f>
        <v>0</v>
      </c>
      <c r="D84" s="284">
        <f>'Eingabe (Bestandsförderung)'!E86</f>
        <v>0</v>
      </c>
      <c r="E84" s="285"/>
      <c r="F84" s="286"/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86"/>
      <c r="R84" s="286"/>
      <c r="S84" s="286"/>
      <c r="T84" s="286"/>
      <c r="U84" s="286"/>
      <c r="V84" s="286"/>
      <c r="W84" s="286"/>
      <c r="X84" s="286"/>
      <c r="Y84" s="286"/>
      <c r="Z84" s="286"/>
      <c r="AA84" s="286"/>
      <c r="AB84" s="286"/>
      <c r="AC84" s="286"/>
      <c r="AD84" s="286"/>
      <c r="AE84" s="286"/>
      <c r="AF84" s="286"/>
      <c r="AG84" s="286"/>
      <c r="AH84" s="202"/>
    </row>
    <row r="85" spans="1:70" ht="13" outlineLevel="1">
      <c r="B85" s="283" t="str">
        <f>'Eingabe (Bestandsförderung)'!B87</f>
        <v>zzgl. 100 Basispunkte</v>
      </c>
      <c r="C85" s="287"/>
      <c r="D85" s="284">
        <v>0.01</v>
      </c>
      <c r="E85" s="286"/>
      <c r="F85" s="286"/>
      <c r="G85" s="286"/>
      <c r="H85" s="286"/>
      <c r="I85" s="286"/>
      <c r="J85" s="286"/>
      <c r="K85" s="286"/>
      <c r="L85" s="286"/>
      <c r="M85" s="286"/>
      <c r="N85" s="286"/>
      <c r="O85" s="286"/>
      <c r="P85" s="286"/>
      <c r="Q85" s="286"/>
      <c r="R85" s="286"/>
      <c r="S85" s="286"/>
      <c r="T85" s="286"/>
      <c r="U85" s="286"/>
      <c r="V85" s="286"/>
      <c r="W85" s="286"/>
      <c r="X85" s="286"/>
      <c r="Y85" s="286"/>
      <c r="Z85" s="286"/>
      <c r="AA85" s="286"/>
      <c r="AB85" s="286"/>
      <c r="AC85" s="286"/>
      <c r="AD85" s="286"/>
      <c r="AE85" s="286"/>
      <c r="AF85" s="286"/>
      <c r="AG85" s="286"/>
      <c r="AH85" s="202"/>
    </row>
    <row r="86" spans="1:70" ht="13.5" outlineLevel="1" thickBot="1">
      <c r="B86" s="283" t="s">
        <v>156</v>
      </c>
      <c r="C86" s="288"/>
      <c r="D86" s="289">
        <f>D84+D85</f>
        <v>0.01</v>
      </c>
      <c r="E86" s="288"/>
      <c r="F86" s="288"/>
      <c r="G86" s="288"/>
      <c r="H86" s="288"/>
      <c r="I86" s="288"/>
      <c r="J86" s="288"/>
      <c r="K86" s="288"/>
      <c r="L86" s="288"/>
      <c r="M86" s="288"/>
      <c r="N86" s="288"/>
      <c r="O86" s="288"/>
      <c r="P86" s="288"/>
      <c r="Q86" s="288"/>
      <c r="R86" s="288"/>
      <c r="S86" s="288"/>
      <c r="T86" s="288"/>
      <c r="U86" s="288"/>
      <c r="V86" s="288"/>
      <c r="W86" s="288"/>
      <c r="X86" s="288"/>
      <c r="Y86" s="288"/>
      <c r="Z86" s="288"/>
      <c r="AA86" s="288"/>
      <c r="AB86" s="288"/>
      <c r="AC86" s="288"/>
      <c r="AD86" s="288"/>
      <c r="AE86" s="288"/>
      <c r="AF86" s="288"/>
      <c r="AG86" s="288"/>
      <c r="AH86" s="202"/>
    </row>
    <row r="87" spans="1:70" ht="13.5" outlineLevel="1" thickTop="1" thickBot="1">
      <c r="B87" s="291"/>
      <c r="C87" s="292"/>
      <c r="D87" s="293"/>
      <c r="E87" s="292"/>
      <c r="F87" s="293"/>
      <c r="G87" s="293"/>
      <c r="H87" s="293"/>
      <c r="I87" s="293"/>
      <c r="J87" s="293"/>
      <c r="K87" s="293"/>
      <c r="L87" s="293"/>
      <c r="M87" s="293"/>
      <c r="N87" s="293"/>
      <c r="O87" s="293"/>
      <c r="P87" s="293"/>
      <c r="Q87" s="293"/>
      <c r="R87" s="293"/>
      <c r="S87" s="293"/>
      <c r="T87" s="293"/>
      <c r="U87" s="293"/>
      <c r="V87" s="293"/>
      <c r="W87" s="293"/>
      <c r="X87" s="293"/>
      <c r="Y87" s="293"/>
      <c r="Z87" s="293"/>
      <c r="AA87" s="293"/>
      <c r="AB87" s="293"/>
      <c r="AC87" s="293"/>
      <c r="AD87" s="293"/>
      <c r="AE87" s="293"/>
      <c r="AF87" s="293"/>
      <c r="AG87" s="293"/>
      <c r="AH87" s="202"/>
    </row>
    <row r="88" spans="1:70" ht="13" outlineLevel="1" thickBot="1">
      <c r="B88" s="264"/>
      <c r="D88" s="276"/>
      <c r="AH88" s="202"/>
    </row>
    <row r="89" spans="1:70" s="204" customFormat="1" ht="13" outlineLevel="1">
      <c r="A89" s="279"/>
      <c r="B89" s="280"/>
      <c r="C89" s="281"/>
      <c r="D89" s="282"/>
      <c r="E89" s="281"/>
      <c r="F89" s="281"/>
      <c r="G89" s="281"/>
      <c r="H89" s="281"/>
      <c r="I89" s="281"/>
      <c r="J89" s="281"/>
      <c r="K89" s="281"/>
      <c r="L89" s="281"/>
      <c r="M89" s="281"/>
      <c r="N89" s="281"/>
      <c r="O89" s="281"/>
      <c r="P89" s="281"/>
      <c r="Q89" s="281"/>
      <c r="R89" s="281"/>
      <c r="S89" s="281"/>
      <c r="T89" s="281"/>
      <c r="U89" s="281"/>
      <c r="V89" s="281"/>
      <c r="W89" s="281"/>
      <c r="X89" s="281"/>
      <c r="Y89" s="281"/>
      <c r="Z89" s="281"/>
      <c r="AA89" s="281"/>
      <c r="AB89" s="281"/>
      <c r="AC89" s="281"/>
      <c r="AD89" s="281"/>
      <c r="AE89" s="281"/>
      <c r="AF89" s="281"/>
      <c r="AG89" s="281"/>
      <c r="AH89" s="248"/>
    </row>
    <row r="90" spans="1:70" s="204" customFormat="1" ht="13" outlineLevel="1">
      <c r="A90" s="279"/>
      <c r="B90" s="283" t="s">
        <v>173</v>
      </c>
      <c r="C90" s="191">
        <f>'Eingabe (Bestandsförderung)'!D100</f>
        <v>0</v>
      </c>
      <c r="D90" s="284">
        <f>'Eingabe (Bestandsförderung)'!E100</f>
        <v>0</v>
      </c>
      <c r="E90" s="285"/>
      <c r="F90" s="286"/>
      <c r="G90" s="286"/>
      <c r="H90" s="286"/>
      <c r="I90" s="286"/>
      <c r="J90" s="286"/>
      <c r="K90" s="286"/>
      <c r="L90" s="286"/>
      <c r="M90" s="286"/>
      <c r="N90" s="286"/>
      <c r="O90" s="286"/>
      <c r="P90" s="286"/>
      <c r="Q90" s="286"/>
      <c r="R90" s="286"/>
      <c r="S90" s="286"/>
      <c r="T90" s="286"/>
      <c r="U90" s="286"/>
      <c r="V90" s="286"/>
      <c r="W90" s="286"/>
      <c r="X90" s="286"/>
      <c r="Y90" s="286"/>
      <c r="Z90" s="286"/>
      <c r="AA90" s="286"/>
      <c r="AB90" s="286"/>
      <c r="AC90" s="286"/>
      <c r="AD90" s="286"/>
      <c r="AE90" s="286"/>
      <c r="AF90" s="286"/>
      <c r="AG90" s="286"/>
      <c r="AH90" s="248"/>
    </row>
    <row r="91" spans="1:70" s="204" customFormat="1" ht="13" outlineLevel="1">
      <c r="A91" s="279"/>
      <c r="B91" s="283" t="str">
        <f>'Eingabe (Bestandsförderung)'!B115</f>
        <v>zzgl. 100 Basispunkte</v>
      </c>
      <c r="C91" s="287"/>
      <c r="D91" s="284">
        <v>0.01</v>
      </c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286"/>
      <c r="P91" s="286"/>
      <c r="Q91" s="286"/>
      <c r="R91" s="286"/>
      <c r="S91" s="286"/>
      <c r="T91" s="286"/>
      <c r="U91" s="286"/>
      <c r="V91" s="286"/>
      <c r="W91" s="286"/>
      <c r="X91" s="286"/>
      <c r="Y91" s="286"/>
      <c r="Z91" s="286"/>
      <c r="AA91" s="286"/>
      <c r="AB91" s="286"/>
      <c r="AC91" s="286"/>
      <c r="AD91" s="286"/>
      <c r="AE91" s="286"/>
      <c r="AF91" s="286"/>
      <c r="AG91" s="286"/>
      <c r="AH91" s="248"/>
    </row>
    <row r="92" spans="1:70" s="204" customFormat="1" ht="13.5" outlineLevel="1" thickBot="1">
      <c r="A92" s="279"/>
      <c r="B92" s="283" t="s">
        <v>68</v>
      </c>
      <c r="C92" s="288"/>
      <c r="D92" s="289">
        <f>D90+D91</f>
        <v>0.01</v>
      </c>
      <c r="E92" s="288"/>
      <c r="F92" s="288"/>
      <c r="G92" s="288"/>
      <c r="H92" s="288"/>
      <c r="I92" s="288"/>
      <c r="J92" s="288"/>
      <c r="K92" s="288"/>
      <c r="L92" s="288"/>
      <c r="M92" s="288"/>
      <c r="N92" s="288"/>
      <c r="O92" s="288"/>
      <c r="P92" s="288"/>
      <c r="Q92" s="288"/>
      <c r="R92" s="288"/>
      <c r="S92" s="288"/>
      <c r="T92" s="288"/>
      <c r="U92" s="288"/>
      <c r="V92" s="288"/>
      <c r="W92" s="288"/>
      <c r="X92" s="288"/>
      <c r="Y92" s="288"/>
      <c r="Z92" s="288"/>
      <c r="AA92" s="288"/>
      <c r="AB92" s="288"/>
      <c r="AC92" s="288"/>
      <c r="AD92" s="288"/>
      <c r="AE92" s="288"/>
      <c r="AF92" s="288"/>
      <c r="AG92" s="288"/>
      <c r="AH92" s="248"/>
    </row>
    <row r="93" spans="1:70" s="250" customFormat="1" ht="14" outlineLevel="1" thickTop="1" thickBot="1">
      <c r="A93" s="290"/>
      <c r="B93" s="291"/>
      <c r="C93" s="292"/>
      <c r="D93" s="293"/>
      <c r="E93" s="292"/>
      <c r="F93" s="293"/>
      <c r="G93" s="293"/>
      <c r="H93" s="293"/>
      <c r="I93" s="293"/>
      <c r="J93" s="293"/>
      <c r="K93" s="293"/>
      <c r="L93" s="293"/>
      <c r="M93" s="293"/>
      <c r="N93" s="293"/>
      <c r="O93" s="293"/>
      <c r="P93" s="293"/>
      <c r="Q93" s="293"/>
      <c r="R93" s="293"/>
      <c r="S93" s="293"/>
      <c r="T93" s="293"/>
      <c r="U93" s="293"/>
      <c r="V93" s="293"/>
      <c r="W93" s="293"/>
      <c r="X93" s="293"/>
      <c r="Y93" s="293"/>
      <c r="Z93" s="293"/>
      <c r="AA93" s="293"/>
      <c r="AB93" s="293"/>
      <c r="AC93" s="293"/>
      <c r="AD93" s="293"/>
      <c r="AE93" s="293"/>
      <c r="AF93" s="293"/>
      <c r="AG93" s="293"/>
      <c r="AH93" s="378"/>
      <c r="AI93" s="275"/>
      <c r="AJ93" s="275"/>
      <c r="AK93" s="275"/>
      <c r="AL93" s="275"/>
      <c r="AM93" s="275"/>
      <c r="AN93" s="275"/>
      <c r="AO93" s="275"/>
      <c r="AP93" s="275"/>
      <c r="AQ93" s="275"/>
      <c r="AR93" s="275"/>
      <c r="AS93" s="275"/>
      <c r="AT93" s="275"/>
      <c r="AU93" s="275"/>
      <c r="AV93" s="275"/>
      <c r="AW93" s="275"/>
      <c r="AX93" s="275"/>
      <c r="AY93" s="275"/>
      <c r="AZ93" s="275"/>
      <c r="BA93" s="275"/>
      <c r="BB93" s="275"/>
      <c r="BC93" s="275"/>
      <c r="BD93" s="275"/>
      <c r="BE93" s="275"/>
      <c r="BF93" s="275"/>
      <c r="BG93" s="275"/>
      <c r="BH93" s="275"/>
      <c r="BI93" s="275"/>
      <c r="BJ93" s="275"/>
      <c r="BK93" s="275"/>
      <c r="BL93" s="275"/>
      <c r="BM93" s="275"/>
      <c r="BN93" s="275"/>
      <c r="BO93" s="275"/>
      <c r="BP93" s="275"/>
      <c r="BQ93" s="275"/>
      <c r="BR93" s="275"/>
    </row>
    <row r="94" spans="1:70" ht="13" outlineLevel="1" thickBot="1">
      <c r="A94" s="202"/>
      <c r="B94" s="194"/>
      <c r="AH94" s="202"/>
      <c r="AI94" s="201"/>
      <c r="AJ94" s="201"/>
      <c r="AK94" s="201"/>
      <c r="AL94" s="201"/>
      <c r="AM94" s="201"/>
      <c r="AN94" s="201"/>
      <c r="AO94" s="204"/>
      <c r="AP94" s="201"/>
      <c r="AQ94" s="201"/>
      <c r="AR94" s="201"/>
      <c r="AS94" s="201"/>
      <c r="AT94" s="204"/>
      <c r="AU94" s="201"/>
      <c r="AV94" s="201"/>
      <c r="AW94" s="201"/>
      <c r="AX94" s="201"/>
      <c r="AY94" s="204"/>
      <c r="AZ94" s="201"/>
      <c r="BA94" s="201"/>
      <c r="BB94" s="201"/>
      <c r="BC94" s="201"/>
      <c r="BD94" s="201"/>
      <c r="BE94" s="201"/>
      <c r="BF94" s="201"/>
      <c r="BG94" s="201"/>
      <c r="BH94" s="201"/>
      <c r="BI94" s="201"/>
      <c r="BJ94" s="201"/>
    </row>
    <row r="95" spans="1:70" s="250" customFormat="1" ht="13" outlineLevel="1">
      <c r="A95" s="248"/>
      <c r="B95" s="280"/>
      <c r="C95" s="281"/>
      <c r="D95" s="282"/>
      <c r="E95" s="28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1"/>
      <c r="AH95" s="248"/>
    </row>
    <row r="96" spans="1:70" s="295" customFormat="1" ht="13.5" outlineLevel="1" thickBot="1">
      <c r="A96" s="294"/>
      <c r="B96" s="283" t="s">
        <v>174</v>
      </c>
      <c r="C96" s="191">
        <f>'Eingabe (Bestandsförderung)'!D114</f>
        <v>0</v>
      </c>
      <c r="D96" s="284">
        <f>'Eingabe (Bestandsförderung)'!E114</f>
        <v>0</v>
      </c>
      <c r="E96" s="285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  <c r="X96" s="286"/>
      <c r="Y96" s="286"/>
      <c r="Z96" s="286"/>
      <c r="AA96" s="286"/>
      <c r="AB96" s="286"/>
      <c r="AC96" s="286"/>
      <c r="AD96" s="286"/>
      <c r="AE96" s="286"/>
      <c r="AF96" s="286"/>
      <c r="AG96" s="286"/>
      <c r="AH96" s="294"/>
    </row>
    <row r="97" spans="1:71" s="245" customFormat="1" ht="13" outlineLevel="1">
      <c r="A97" s="296"/>
      <c r="B97" s="283" t="str">
        <f>B91</f>
        <v>zzgl. 100 Basispunkte</v>
      </c>
      <c r="C97" s="287"/>
      <c r="D97" s="284">
        <v>0.01</v>
      </c>
      <c r="E97" s="286"/>
      <c r="F97" s="286"/>
      <c r="G97" s="286"/>
      <c r="H97" s="286"/>
      <c r="I97" s="286"/>
      <c r="J97" s="286"/>
      <c r="K97" s="286"/>
      <c r="L97" s="286"/>
      <c r="M97" s="286"/>
      <c r="N97" s="286"/>
      <c r="O97" s="286"/>
      <c r="P97" s="286"/>
      <c r="Q97" s="286"/>
      <c r="R97" s="286"/>
      <c r="S97" s="286"/>
      <c r="T97" s="286"/>
      <c r="U97" s="286"/>
      <c r="V97" s="286"/>
      <c r="W97" s="286"/>
      <c r="X97" s="286"/>
      <c r="Y97" s="286"/>
      <c r="Z97" s="286"/>
      <c r="AA97" s="286"/>
      <c r="AB97" s="286"/>
      <c r="AC97" s="286"/>
      <c r="AD97" s="286"/>
      <c r="AE97" s="286"/>
      <c r="AF97" s="286"/>
      <c r="AG97" s="286"/>
      <c r="AH97" s="251"/>
    </row>
    <row r="98" spans="1:71" ht="13.5" outlineLevel="1" thickBot="1">
      <c r="B98" s="283" t="s">
        <v>69</v>
      </c>
      <c r="C98" s="288"/>
      <c r="D98" s="289">
        <f>D96+D97</f>
        <v>0.01</v>
      </c>
      <c r="E98" s="288"/>
      <c r="F98" s="288"/>
      <c r="G98" s="288"/>
      <c r="H98" s="288"/>
      <c r="I98" s="288"/>
      <c r="J98" s="288"/>
      <c r="K98" s="288"/>
      <c r="L98" s="288"/>
      <c r="M98" s="288"/>
      <c r="N98" s="288"/>
      <c r="O98" s="288"/>
      <c r="P98" s="288"/>
      <c r="Q98" s="288"/>
      <c r="R98" s="288"/>
      <c r="S98" s="288"/>
      <c r="T98" s="288"/>
      <c r="U98" s="288"/>
      <c r="V98" s="288"/>
      <c r="W98" s="288"/>
      <c r="X98" s="288"/>
      <c r="Y98" s="288"/>
      <c r="Z98" s="288"/>
      <c r="AA98" s="288"/>
      <c r="AB98" s="288"/>
      <c r="AC98" s="288"/>
      <c r="AD98" s="288"/>
      <c r="AE98" s="288"/>
      <c r="AF98" s="288"/>
      <c r="AG98" s="288"/>
      <c r="AH98" s="202"/>
    </row>
    <row r="99" spans="1:71" ht="13.5" outlineLevel="1" thickTop="1" thickBot="1">
      <c r="B99" s="291"/>
      <c r="C99" s="292"/>
      <c r="D99" s="293"/>
      <c r="E99" s="292"/>
      <c r="F99" s="293"/>
      <c r="G99" s="293"/>
      <c r="H99" s="293"/>
      <c r="I99" s="293"/>
      <c r="J99" s="293"/>
      <c r="K99" s="293"/>
      <c r="L99" s="293"/>
      <c r="M99" s="293"/>
      <c r="N99" s="293"/>
      <c r="O99" s="293"/>
      <c r="P99" s="293"/>
      <c r="Q99" s="293"/>
      <c r="R99" s="293"/>
      <c r="S99" s="293"/>
      <c r="T99" s="293"/>
      <c r="U99" s="293"/>
      <c r="V99" s="293"/>
      <c r="W99" s="293"/>
      <c r="X99" s="293"/>
      <c r="Y99" s="293"/>
      <c r="Z99" s="293"/>
      <c r="AA99" s="293"/>
      <c r="AB99" s="293"/>
      <c r="AC99" s="293"/>
      <c r="AD99" s="293"/>
      <c r="AE99" s="293"/>
      <c r="AF99" s="293"/>
      <c r="AG99" s="293"/>
      <c r="AH99" s="202"/>
    </row>
    <row r="100" spans="1:71" s="247" customFormat="1" ht="13.5" thickBot="1">
      <c r="A100" s="242"/>
      <c r="B100" s="277"/>
      <c r="C100" s="278"/>
      <c r="D100" s="276"/>
      <c r="E100" s="275"/>
      <c r="F100" s="275"/>
      <c r="G100" s="275"/>
      <c r="H100" s="275"/>
      <c r="I100" s="275"/>
      <c r="J100" s="275"/>
      <c r="K100" s="275"/>
      <c r="L100" s="275"/>
      <c r="M100" s="275"/>
      <c r="N100" s="275"/>
      <c r="O100" s="275"/>
      <c r="P100" s="275"/>
      <c r="Q100" s="275"/>
      <c r="R100" s="275"/>
      <c r="S100" s="275"/>
      <c r="T100" s="275"/>
      <c r="U100" s="275"/>
      <c r="V100" s="275"/>
      <c r="W100" s="275"/>
      <c r="X100" s="275"/>
      <c r="Y100" s="275"/>
      <c r="Z100" s="275"/>
      <c r="AA100" s="275"/>
      <c r="AB100" s="275"/>
      <c r="AC100" s="275"/>
      <c r="AD100" s="275"/>
      <c r="AE100" s="275"/>
      <c r="AF100" s="275"/>
      <c r="AG100" s="275"/>
      <c r="AH100" s="203"/>
    </row>
    <row r="101" spans="1:71" s="247" customFormat="1" ht="13">
      <c r="A101" s="243"/>
      <c r="B101" s="280"/>
      <c r="C101" s="281"/>
      <c r="D101" s="282"/>
      <c r="E101" s="281"/>
      <c r="F101" s="281"/>
      <c r="G101" s="281"/>
      <c r="H101" s="281"/>
      <c r="I101" s="281"/>
      <c r="J101" s="281"/>
      <c r="K101" s="281"/>
      <c r="L101" s="281"/>
      <c r="M101" s="281"/>
      <c r="N101" s="281"/>
      <c r="O101" s="281"/>
      <c r="P101" s="281"/>
      <c r="Q101" s="281"/>
      <c r="R101" s="281"/>
      <c r="S101" s="281"/>
      <c r="T101" s="281"/>
      <c r="U101" s="281"/>
      <c r="V101" s="281"/>
      <c r="W101" s="281"/>
      <c r="X101" s="281"/>
      <c r="Y101" s="281"/>
      <c r="Z101" s="281"/>
      <c r="AA101" s="281"/>
      <c r="AB101" s="281"/>
      <c r="AC101" s="281"/>
      <c r="AD101" s="281"/>
      <c r="AE101" s="281"/>
      <c r="AF101" s="281"/>
      <c r="AG101" s="281"/>
      <c r="AH101" s="203"/>
    </row>
    <row r="102" spans="1:71" s="247" customFormat="1" ht="13">
      <c r="A102" s="243"/>
      <c r="B102" s="283" t="s">
        <v>175</v>
      </c>
      <c r="C102" s="191">
        <f>'Eingabe (Bestandsförderung)'!D128</f>
        <v>0</v>
      </c>
      <c r="D102" s="284">
        <f>'Eingabe (Bestandsförderung)'!E128</f>
        <v>0</v>
      </c>
      <c r="E102" s="285"/>
      <c r="F102" s="286"/>
      <c r="G102" s="286"/>
      <c r="H102" s="286"/>
      <c r="I102" s="286"/>
      <c r="J102" s="286"/>
      <c r="K102" s="286"/>
      <c r="L102" s="286"/>
      <c r="M102" s="286"/>
      <c r="N102" s="286"/>
      <c r="O102" s="286"/>
      <c r="P102" s="286"/>
      <c r="Q102" s="286"/>
      <c r="R102" s="286"/>
      <c r="S102" s="286"/>
      <c r="T102" s="286"/>
      <c r="U102" s="286"/>
      <c r="V102" s="286"/>
      <c r="W102" s="286"/>
      <c r="X102" s="286"/>
      <c r="Y102" s="286"/>
      <c r="Z102" s="286"/>
      <c r="AA102" s="286"/>
      <c r="AB102" s="286"/>
      <c r="AC102" s="286"/>
      <c r="AD102" s="286"/>
      <c r="AE102" s="286"/>
      <c r="AF102" s="286"/>
      <c r="AG102" s="286"/>
      <c r="AH102" s="203"/>
    </row>
    <row r="103" spans="1:71" s="247" customFormat="1" ht="13">
      <c r="A103" s="243"/>
      <c r="B103" s="283" t="str">
        <f>B97</f>
        <v>zzgl. 100 Basispunkte</v>
      </c>
      <c r="C103" s="287"/>
      <c r="D103" s="284">
        <v>0.01</v>
      </c>
      <c r="E103" s="286"/>
      <c r="F103" s="286"/>
      <c r="G103" s="286"/>
      <c r="H103" s="286"/>
      <c r="I103" s="286"/>
      <c r="J103" s="286"/>
      <c r="K103" s="286"/>
      <c r="L103" s="286"/>
      <c r="M103" s="286"/>
      <c r="N103" s="286"/>
      <c r="O103" s="286"/>
      <c r="P103" s="286"/>
      <c r="Q103" s="286"/>
      <c r="R103" s="286"/>
      <c r="S103" s="286"/>
      <c r="T103" s="286"/>
      <c r="U103" s="286"/>
      <c r="V103" s="286"/>
      <c r="W103" s="286"/>
      <c r="X103" s="286"/>
      <c r="Y103" s="286"/>
      <c r="Z103" s="286"/>
      <c r="AA103" s="286"/>
      <c r="AB103" s="286"/>
      <c r="AC103" s="286"/>
      <c r="AD103" s="286"/>
      <c r="AE103" s="286"/>
      <c r="AF103" s="286"/>
      <c r="AG103" s="286"/>
      <c r="AH103" s="203"/>
    </row>
    <row r="104" spans="1:71" s="247" customFormat="1" ht="13.5" thickBot="1">
      <c r="A104" s="243"/>
      <c r="B104" s="283" t="s">
        <v>157</v>
      </c>
      <c r="C104" s="288"/>
      <c r="D104" s="289">
        <f>D102+D103</f>
        <v>0.01</v>
      </c>
      <c r="E104" s="288"/>
      <c r="F104" s="288"/>
      <c r="G104" s="288"/>
      <c r="H104" s="288"/>
      <c r="I104" s="288"/>
      <c r="J104" s="288"/>
      <c r="K104" s="288"/>
      <c r="L104" s="288"/>
      <c r="M104" s="288"/>
      <c r="N104" s="288"/>
      <c r="O104" s="288"/>
      <c r="P104" s="288"/>
      <c r="Q104" s="288"/>
      <c r="R104" s="288"/>
      <c r="S104" s="288"/>
      <c r="T104" s="288"/>
      <c r="U104" s="288"/>
      <c r="V104" s="288"/>
      <c r="W104" s="288"/>
      <c r="X104" s="288"/>
      <c r="Y104" s="288"/>
      <c r="Z104" s="288"/>
      <c r="AA104" s="288"/>
      <c r="AB104" s="288"/>
      <c r="AC104" s="288"/>
      <c r="AD104" s="288"/>
      <c r="AE104" s="288"/>
      <c r="AF104" s="288"/>
      <c r="AG104" s="288"/>
      <c r="AH104" s="203"/>
    </row>
    <row r="105" spans="1:71" s="247" customFormat="1" ht="14" thickTop="1" thickBot="1">
      <c r="A105" s="243"/>
      <c r="B105" s="291"/>
      <c r="C105" s="292"/>
      <c r="D105" s="293"/>
      <c r="E105" s="292"/>
      <c r="F105" s="293"/>
      <c r="G105" s="293"/>
      <c r="H105" s="293"/>
      <c r="I105" s="293"/>
      <c r="J105" s="293"/>
      <c r="K105" s="293"/>
      <c r="L105" s="293"/>
      <c r="M105" s="293"/>
      <c r="N105" s="293"/>
      <c r="O105" s="293"/>
      <c r="P105" s="293"/>
      <c r="Q105" s="293"/>
      <c r="R105" s="293"/>
      <c r="S105" s="293"/>
      <c r="T105" s="293"/>
      <c r="U105" s="293"/>
      <c r="V105" s="293"/>
      <c r="W105" s="293"/>
      <c r="X105" s="293"/>
      <c r="Y105" s="293"/>
      <c r="Z105" s="293"/>
      <c r="AA105" s="293"/>
      <c r="AB105" s="293"/>
      <c r="AC105" s="293"/>
      <c r="AD105" s="293"/>
      <c r="AE105" s="293"/>
      <c r="AF105" s="293"/>
      <c r="AG105" s="293"/>
      <c r="AH105" s="203"/>
    </row>
    <row r="106" spans="1:71" s="247" customFormat="1" ht="13">
      <c r="A106" s="243"/>
      <c r="B106" s="277"/>
      <c r="C106" s="278"/>
      <c r="D106" s="276"/>
      <c r="E106" s="275"/>
      <c r="F106" s="275"/>
      <c r="G106" s="275"/>
      <c r="H106" s="275"/>
      <c r="I106" s="275"/>
      <c r="J106" s="275"/>
      <c r="K106" s="275"/>
      <c r="L106" s="275"/>
      <c r="M106" s="275"/>
      <c r="N106" s="275"/>
      <c r="O106" s="275"/>
      <c r="P106" s="275"/>
      <c r="Q106" s="275"/>
      <c r="R106" s="275"/>
      <c r="S106" s="275"/>
      <c r="T106" s="275"/>
      <c r="U106" s="275"/>
      <c r="V106" s="275"/>
      <c r="W106" s="275"/>
      <c r="X106" s="275"/>
      <c r="Y106" s="275"/>
      <c r="Z106" s="275"/>
      <c r="AA106" s="275"/>
      <c r="AB106" s="275"/>
      <c r="AC106" s="275"/>
      <c r="AD106" s="275"/>
      <c r="AE106" s="275"/>
      <c r="AF106" s="275"/>
      <c r="AG106" s="275"/>
      <c r="AH106" s="203"/>
    </row>
    <row r="107" spans="1:71" s="247" customFormat="1" ht="13">
      <c r="A107" s="242"/>
      <c r="B107" s="251" t="s">
        <v>130</v>
      </c>
      <c r="C107" s="278"/>
      <c r="D107" s="275"/>
      <c r="E107" s="275"/>
      <c r="F107" s="275"/>
      <c r="G107" s="275"/>
      <c r="H107" s="275"/>
      <c r="I107" s="275"/>
      <c r="J107" s="275"/>
      <c r="K107" s="275"/>
      <c r="L107" s="275"/>
      <c r="M107" s="275"/>
      <c r="N107" s="275"/>
      <c r="O107" s="275"/>
      <c r="P107" s="275"/>
      <c r="Q107" s="275"/>
      <c r="R107" s="275"/>
      <c r="S107" s="275"/>
      <c r="T107" s="275"/>
      <c r="U107" s="275"/>
      <c r="V107" s="275"/>
      <c r="W107" s="275"/>
      <c r="X107" s="275"/>
      <c r="Y107" s="275"/>
      <c r="Z107" s="275"/>
      <c r="AA107" s="275"/>
      <c r="AB107" s="275"/>
      <c r="AC107" s="275"/>
      <c r="AD107" s="275"/>
      <c r="AE107" s="275"/>
      <c r="AF107" s="275"/>
      <c r="AG107" s="275"/>
      <c r="AH107" s="203"/>
    </row>
    <row r="108" spans="1:71" s="247" customFormat="1" ht="13.5" outlineLevel="1" thickBot="1">
      <c r="A108" s="242"/>
      <c r="B108" s="277"/>
      <c r="C108" s="278"/>
      <c r="D108" s="275"/>
      <c r="E108" s="275"/>
      <c r="F108" s="275"/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  <c r="Q108" s="275"/>
      <c r="R108" s="275"/>
      <c r="S108" s="275"/>
      <c r="T108" s="275"/>
      <c r="U108" s="275"/>
      <c r="V108" s="275"/>
      <c r="W108" s="275"/>
      <c r="X108" s="275"/>
      <c r="Y108" s="275"/>
      <c r="Z108" s="275"/>
      <c r="AA108" s="275"/>
      <c r="AB108" s="275"/>
      <c r="AC108" s="275"/>
      <c r="AD108" s="275"/>
      <c r="AE108" s="275"/>
      <c r="AF108" s="275"/>
      <c r="AG108" s="275"/>
      <c r="AH108" s="203"/>
    </row>
    <row r="109" spans="1:71" s="247" customFormat="1" ht="28.5" outlineLevel="1" thickBot="1">
      <c r="A109" s="242"/>
      <c r="B109" s="297" t="s">
        <v>70</v>
      </c>
      <c r="C109" s="298"/>
      <c r="D109" s="299"/>
      <c r="E109" s="299"/>
      <c r="F109" s="299"/>
      <c r="G109" s="299"/>
      <c r="H109" s="299"/>
      <c r="I109" s="299"/>
      <c r="J109" s="299"/>
      <c r="K109" s="299"/>
      <c r="L109" s="299"/>
      <c r="M109" s="299"/>
      <c r="N109" s="299"/>
      <c r="O109" s="299"/>
      <c r="P109" s="299"/>
      <c r="Q109" s="299"/>
      <c r="R109" s="299"/>
      <c r="S109" s="299"/>
      <c r="T109" s="299"/>
      <c r="U109" s="299"/>
      <c r="V109" s="299"/>
      <c r="W109" s="299"/>
      <c r="X109" s="299"/>
      <c r="Y109" s="299"/>
      <c r="Z109" s="299"/>
      <c r="AA109" s="299"/>
      <c r="AB109" s="299"/>
      <c r="AC109" s="299"/>
      <c r="AD109" s="299"/>
      <c r="AE109" s="299"/>
      <c r="AF109" s="299"/>
      <c r="AG109" s="299"/>
      <c r="AH109" s="378"/>
      <c r="AI109" s="275"/>
      <c r="AJ109" s="275"/>
      <c r="AK109" s="275"/>
      <c r="AL109" s="275"/>
      <c r="AM109" s="275"/>
      <c r="AN109" s="275"/>
      <c r="AO109" s="275"/>
      <c r="AP109" s="275"/>
      <c r="AQ109" s="275"/>
      <c r="AR109" s="275"/>
      <c r="AS109" s="275"/>
      <c r="AT109" s="275"/>
      <c r="AU109" s="275"/>
      <c r="AV109" s="275"/>
      <c r="AW109" s="275"/>
      <c r="AX109" s="275"/>
      <c r="AY109" s="275"/>
      <c r="AZ109" s="275"/>
      <c r="BA109" s="275"/>
      <c r="BB109" s="275"/>
      <c r="BC109" s="275"/>
      <c r="BD109" s="275"/>
      <c r="BE109" s="275"/>
      <c r="BF109" s="275"/>
      <c r="BG109" s="275"/>
      <c r="BH109" s="275"/>
      <c r="BI109" s="275"/>
      <c r="BJ109" s="275"/>
      <c r="BK109" s="275"/>
      <c r="BL109" s="275"/>
      <c r="BM109" s="275"/>
      <c r="BN109" s="275"/>
      <c r="BO109" s="275"/>
      <c r="BP109" s="275"/>
      <c r="BQ109" s="275"/>
      <c r="BR109" s="275"/>
    </row>
    <row r="110" spans="1:71" s="204" customFormat="1" ht="28" outlineLevel="1">
      <c r="A110" s="279"/>
      <c r="B110" s="300" t="s">
        <v>71</v>
      </c>
      <c r="C110" s="301">
        <f>'Eingabe (Bestandsförderung)'!F145</f>
        <v>0</v>
      </c>
      <c r="D110" s="299"/>
      <c r="E110" s="299"/>
      <c r="F110" s="299"/>
      <c r="G110" s="299"/>
      <c r="H110" s="299"/>
      <c r="I110" s="299"/>
      <c r="J110" s="299"/>
      <c r="K110" s="299"/>
      <c r="L110" s="299"/>
      <c r="M110" s="299"/>
      <c r="N110" s="299"/>
      <c r="O110" s="299"/>
      <c r="P110" s="299"/>
      <c r="Q110" s="299"/>
      <c r="R110" s="299"/>
      <c r="S110" s="299"/>
      <c r="T110" s="299"/>
      <c r="U110" s="299"/>
      <c r="V110" s="299"/>
      <c r="W110" s="299"/>
      <c r="X110" s="299"/>
      <c r="Y110" s="299"/>
      <c r="Z110" s="299"/>
      <c r="AA110" s="299"/>
      <c r="AB110" s="299"/>
      <c r="AC110" s="299"/>
      <c r="AD110" s="299"/>
      <c r="AE110" s="299"/>
      <c r="AF110" s="299"/>
      <c r="AG110" s="299"/>
      <c r="AH110" s="378"/>
      <c r="AI110" s="275"/>
      <c r="AJ110" s="275"/>
      <c r="AK110" s="275"/>
      <c r="AL110" s="275"/>
      <c r="AM110" s="275"/>
      <c r="AN110" s="275"/>
      <c r="AO110" s="275"/>
      <c r="AP110" s="275"/>
      <c r="AQ110" s="275"/>
      <c r="AR110" s="275"/>
      <c r="AS110" s="275"/>
      <c r="AT110" s="275"/>
      <c r="AU110" s="275"/>
      <c r="AV110" s="275"/>
      <c r="AW110" s="275"/>
      <c r="AX110" s="275"/>
      <c r="AY110" s="275"/>
      <c r="AZ110" s="275"/>
      <c r="BA110" s="275"/>
      <c r="BB110" s="275"/>
      <c r="BC110" s="275"/>
      <c r="BD110" s="275"/>
      <c r="BE110" s="275"/>
      <c r="BF110" s="275"/>
      <c r="BG110" s="275"/>
      <c r="BH110" s="275"/>
      <c r="BI110" s="275"/>
      <c r="BJ110" s="275"/>
      <c r="BK110" s="275"/>
      <c r="BL110" s="275"/>
      <c r="BM110" s="275"/>
      <c r="BN110" s="275"/>
      <c r="BO110" s="275"/>
      <c r="BP110" s="275"/>
      <c r="BQ110" s="275"/>
      <c r="BR110" s="275"/>
      <c r="BS110" s="276"/>
    </row>
    <row r="111" spans="1:71" s="204" customFormat="1" ht="28" outlineLevel="1">
      <c r="A111" s="279"/>
      <c r="B111" s="279" t="s">
        <v>72</v>
      </c>
      <c r="C111" s="302">
        <v>40</v>
      </c>
      <c r="D111" s="299"/>
      <c r="E111" s="299"/>
      <c r="F111" s="299"/>
      <c r="G111" s="299"/>
      <c r="H111" s="299"/>
      <c r="I111" s="299"/>
      <c r="J111" s="299"/>
      <c r="K111" s="299"/>
      <c r="L111" s="299"/>
      <c r="M111" s="299"/>
      <c r="N111" s="299"/>
      <c r="O111" s="299"/>
      <c r="P111" s="299"/>
      <c r="Q111" s="299"/>
      <c r="R111" s="299"/>
      <c r="S111" s="299"/>
      <c r="T111" s="299"/>
      <c r="U111" s="299"/>
      <c r="V111" s="299"/>
      <c r="W111" s="299"/>
      <c r="X111" s="299"/>
      <c r="Y111" s="299"/>
      <c r="Z111" s="299"/>
      <c r="AA111" s="299"/>
      <c r="AB111" s="299"/>
      <c r="AC111" s="299"/>
      <c r="AD111" s="299"/>
      <c r="AE111" s="299"/>
      <c r="AF111" s="299"/>
      <c r="AG111" s="299"/>
      <c r="AH111" s="378"/>
      <c r="AI111" s="275"/>
      <c r="AJ111" s="275"/>
      <c r="AK111" s="275"/>
      <c r="AL111" s="275"/>
      <c r="AM111" s="275"/>
      <c r="AN111" s="275"/>
      <c r="AO111" s="275"/>
      <c r="AP111" s="275"/>
      <c r="AQ111" s="275"/>
      <c r="AR111" s="275"/>
      <c r="AS111" s="275"/>
      <c r="AT111" s="275"/>
      <c r="AU111" s="275"/>
      <c r="AV111" s="275"/>
      <c r="AW111" s="275"/>
      <c r="AX111" s="275"/>
      <c r="AY111" s="275"/>
      <c r="AZ111" s="275"/>
      <c r="BA111" s="275"/>
      <c r="BB111" s="275"/>
      <c r="BC111" s="275"/>
      <c r="BD111" s="275"/>
      <c r="BE111" s="275"/>
      <c r="BF111" s="275"/>
      <c r="BG111" s="275"/>
      <c r="BH111" s="275"/>
      <c r="BI111" s="275"/>
      <c r="BJ111" s="275"/>
      <c r="BK111" s="275"/>
      <c r="BL111" s="275"/>
      <c r="BM111" s="275"/>
      <c r="BN111" s="275"/>
      <c r="BO111" s="275"/>
      <c r="BP111" s="275"/>
      <c r="BQ111" s="275"/>
      <c r="BR111" s="275"/>
      <c r="BS111" s="276"/>
    </row>
    <row r="112" spans="1:71" s="204" customFormat="1" ht="28" outlineLevel="1">
      <c r="A112" s="279"/>
      <c r="B112" s="363" t="s">
        <v>176</v>
      </c>
      <c r="C112" s="303">
        <f>'Berechnung (Bestandsförderung)'!D98</f>
        <v>0.01</v>
      </c>
      <c r="D112" s="299"/>
      <c r="E112" s="299"/>
      <c r="F112" s="299"/>
      <c r="G112" s="299"/>
      <c r="H112" s="299"/>
      <c r="I112" s="299"/>
      <c r="J112" s="299"/>
      <c r="K112" s="299"/>
      <c r="L112" s="299"/>
      <c r="M112" s="299"/>
      <c r="N112" s="299"/>
      <c r="O112" s="299"/>
      <c r="P112" s="299"/>
      <c r="Q112" s="299"/>
      <c r="R112" s="299"/>
      <c r="S112" s="299"/>
      <c r="T112" s="299"/>
      <c r="U112" s="299"/>
      <c r="V112" s="299"/>
      <c r="W112" s="299"/>
      <c r="X112" s="299"/>
      <c r="Y112" s="299"/>
      <c r="Z112" s="299"/>
      <c r="AA112" s="299"/>
      <c r="AB112" s="299"/>
      <c r="AC112" s="299"/>
      <c r="AD112" s="299"/>
      <c r="AE112" s="299"/>
      <c r="AF112" s="299"/>
      <c r="AG112" s="299"/>
      <c r="AH112" s="378"/>
      <c r="AI112" s="275"/>
      <c r="AJ112" s="275"/>
      <c r="AK112" s="275"/>
      <c r="AL112" s="275"/>
      <c r="AM112" s="275"/>
      <c r="AN112" s="275"/>
      <c r="AO112" s="275"/>
      <c r="AP112" s="275"/>
      <c r="AQ112" s="275"/>
      <c r="AR112" s="275"/>
      <c r="AS112" s="275"/>
      <c r="AT112" s="275"/>
      <c r="AU112" s="275"/>
      <c r="AV112" s="275"/>
      <c r="AW112" s="275"/>
      <c r="AX112" s="275"/>
      <c r="AY112" s="275"/>
      <c r="AZ112" s="275"/>
      <c r="BA112" s="275"/>
      <c r="BB112" s="275"/>
      <c r="BC112" s="275"/>
      <c r="BD112" s="275"/>
      <c r="BE112" s="275"/>
      <c r="BF112" s="275"/>
      <c r="BG112" s="275"/>
      <c r="BH112" s="275"/>
      <c r="BI112" s="275"/>
      <c r="BJ112" s="275"/>
      <c r="BK112" s="275"/>
      <c r="BL112" s="275"/>
      <c r="BM112" s="275"/>
      <c r="BN112" s="275"/>
      <c r="BO112" s="275"/>
      <c r="BP112" s="275"/>
      <c r="BQ112" s="275"/>
      <c r="BR112" s="275"/>
    </row>
    <row r="113" spans="1:71" s="204" customFormat="1" ht="28" outlineLevel="1">
      <c r="A113" s="279"/>
      <c r="B113" s="279" t="s">
        <v>73</v>
      </c>
      <c r="C113" s="304">
        <f>1/C112</f>
        <v>100</v>
      </c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299"/>
      <c r="X113" s="299"/>
      <c r="Y113" s="299"/>
      <c r="Z113" s="299"/>
      <c r="AA113" s="299"/>
      <c r="AB113" s="299"/>
      <c r="AC113" s="299"/>
      <c r="AD113" s="299"/>
      <c r="AE113" s="299"/>
      <c r="AF113" s="299"/>
      <c r="AG113" s="299"/>
      <c r="AH113" s="378"/>
      <c r="AI113" s="275"/>
      <c r="AJ113" s="275"/>
      <c r="AK113" s="275"/>
      <c r="AL113" s="275"/>
      <c r="AM113" s="275"/>
      <c r="AN113" s="275"/>
      <c r="AO113" s="275"/>
      <c r="AP113" s="275"/>
      <c r="AQ113" s="275"/>
      <c r="AR113" s="275"/>
      <c r="AS113" s="275"/>
      <c r="AT113" s="275"/>
      <c r="AU113" s="275"/>
      <c r="AV113" s="275"/>
      <c r="AW113" s="275"/>
      <c r="AX113" s="275"/>
      <c r="AY113" s="275"/>
      <c r="AZ113" s="275"/>
      <c r="BA113" s="275"/>
      <c r="BB113" s="275"/>
      <c r="BC113" s="275"/>
      <c r="BD113" s="275"/>
      <c r="BE113" s="275"/>
      <c r="BF113" s="275"/>
      <c r="BG113" s="275"/>
      <c r="BH113" s="275"/>
      <c r="BI113" s="275"/>
      <c r="BJ113" s="275"/>
      <c r="BK113" s="275"/>
      <c r="BL113" s="275"/>
      <c r="BM113" s="275"/>
      <c r="BN113" s="275"/>
      <c r="BO113" s="275"/>
      <c r="BP113" s="275"/>
      <c r="BQ113" s="275"/>
      <c r="BR113" s="275"/>
    </row>
    <row r="114" spans="1:71" s="204" customFormat="1" ht="28" outlineLevel="1">
      <c r="A114" s="279"/>
      <c r="B114" s="279" t="s">
        <v>74</v>
      </c>
      <c r="C114" s="304">
        <f>1/(1+C112)^C111</f>
        <v>0.67165313886043809</v>
      </c>
      <c r="D114" s="299"/>
      <c r="E114" s="299"/>
      <c r="F114" s="299"/>
      <c r="G114" s="299"/>
      <c r="H114" s="299"/>
      <c r="I114" s="299"/>
      <c r="J114" s="299"/>
      <c r="K114" s="299"/>
      <c r="L114" s="299"/>
      <c r="M114" s="299"/>
      <c r="N114" s="299"/>
      <c r="O114" s="299"/>
      <c r="P114" s="299"/>
      <c r="Q114" s="299"/>
      <c r="R114" s="299"/>
      <c r="S114" s="299"/>
      <c r="T114" s="299"/>
      <c r="U114" s="299"/>
      <c r="V114" s="299"/>
      <c r="W114" s="299"/>
      <c r="X114" s="299"/>
      <c r="Y114" s="299"/>
      <c r="Z114" s="299"/>
      <c r="AA114" s="299"/>
      <c r="AB114" s="299"/>
      <c r="AC114" s="299"/>
      <c r="AD114" s="299"/>
      <c r="AE114" s="299"/>
      <c r="AF114" s="299"/>
      <c r="AG114" s="299"/>
      <c r="AH114" s="378"/>
      <c r="AI114" s="275"/>
      <c r="AJ114" s="275"/>
      <c r="AK114" s="275"/>
      <c r="AL114" s="275"/>
      <c r="AM114" s="275"/>
      <c r="AN114" s="275"/>
      <c r="AO114" s="275"/>
      <c r="AP114" s="275"/>
      <c r="AQ114" s="275"/>
      <c r="AR114" s="275"/>
      <c r="AS114" s="275"/>
      <c r="AT114" s="275"/>
      <c r="AU114" s="275"/>
      <c r="AV114" s="275"/>
      <c r="AW114" s="275"/>
      <c r="AX114" s="275"/>
      <c r="AY114" s="275"/>
      <c r="AZ114" s="275"/>
      <c r="BA114" s="275"/>
      <c r="BB114" s="275"/>
      <c r="BC114" s="275"/>
      <c r="BD114" s="275"/>
      <c r="BE114" s="275"/>
      <c r="BF114" s="275"/>
      <c r="BG114" s="275"/>
      <c r="BH114" s="275"/>
      <c r="BI114" s="275"/>
      <c r="BJ114" s="275"/>
      <c r="BK114" s="275"/>
      <c r="BL114" s="275"/>
      <c r="BM114" s="275"/>
      <c r="BN114" s="275"/>
      <c r="BO114" s="275"/>
      <c r="BP114" s="275"/>
      <c r="BQ114" s="275"/>
      <c r="BR114" s="275"/>
    </row>
    <row r="115" spans="1:71" s="204" customFormat="1" ht="28" outlineLevel="1">
      <c r="A115" s="279"/>
      <c r="B115" s="279" t="s">
        <v>75</v>
      </c>
      <c r="C115" s="304">
        <f>C113*(1-C114)</f>
        <v>32.834686113956188</v>
      </c>
      <c r="D115" s="299"/>
      <c r="E115" s="299"/>
      <c r="F115" s="299"/>
      <c r="G115" s="299"/>
      <c r="H115" s="299"/>
      <c r="I115" s="299"/>
      <c r="J115" s="299"/>
      <c r="K115" s="299"/>
      <c r="L115" s="299"/>
      <c r="M115" s="299"/>
      <c r="N115" s="299"/>
      <c r="O115" s="299"/>
      <c r="P115" s="299"/>
      <c r="Q115" s="299"/>
      <c r="R115" s="299"/>
      <c r="S115" s="299"/>
      <c r="T115" s="299"/>
      <c r="U115" s="299"/>
      <c r="V115" s="299"/>
      <c r="W115" s="299"/>
      <c r="X115" s="299"/>
      <c r="Y115" s="299"/>
      <c r="Z115" s="299"/>
      <c r="AA115" s="299"/>
      <c r="AB115" s="299"/>
      <c r="AC115" s="299"/>
      <c r="AD115" s="299"/>
      <c r="AE115" s="299"/>
      <c r="AF115" s="299"/>
      <c r="AG115" s="299"/>
      <c r="AH115" s="378"/>
      <c r="AI115" s="275"/>
      <c r="AJ115" s="275"/>
      <c r="AK115" s="275"/>
      <c r="AL115" s="275"/>
      <c r="AM115" s="275"/>
      <c r="AN115" s="275"/>
      <c r="AO115" s="275"/>
      <c r="AP115" s="275"/>
      <c r="AQ115" s="275"/>
      <c r="AR115" s="275"/>
      <c r="AS115" s="275"/>
      <c r="AT115" s="275"/>
      <c r="AU115" s="275"/>
      <c r="AV115" s="275"/>
      <c r="AW115" s="275"/>
      <c r="AX115" s="275"/>
      <c r="AY115" s="275"/>
      <c r="AZ115" s="275"/>
      <c r="BA115" s="275"/>
      <c r="BB115" s="275"/>
      <c r="BC115" s="275"/>
      <c r="BD115" s="275"/>
      <c r="BE115" s="275"/>
      <c r="BF115" s="275"/>
      <c r="BG115" s="275"/>
      <c r="BH115" s="275"/>
      <c r="BI115" s="275"/>
      <c r="BJ115" s="275"/>
      <c r="BK115" s="275"/>
      <c r="BL115" s="275"/>
      <c r="BM115" s="275"/>
      <c r="BN115" s="275"/>
      <c r="BO115" s="275"/>
      <c r="BP115" s="275"/>
      <c r="BQ115" s="275"/>
      <c r="BR115" s="275"/>
    </row>
    <row r="116" spans="1:71" s="204" customFormat="1" ht="28" outlineLevel="1">
      <c r="A116" s="279"/>
      <c r="B116" s="279" t="s">
        <v>76</v>
      </c>
      <c r="C116" s="304">
        <f>1/C115</f>
        <v>3.0455597977376611E-2</v>
      </c>
      <c r="D116" s="299"/>
      <c r="E116" s="299"/>
      <c r="F116" s="299"/>
      <c r="G116" s="299"/>
      <c r="H116" s="299"/>
      <c r="I116" s="299"/>
      <c r="J116" s="299"/>
      <c r="K116" s="299"/>
      <c r="L116" s="299"/>
      <c r="M116" s="299"/>
      <c r="N116" s="299"/>
      <c r="O116" s="299"/>
      <c r="P116" s="299"/>
      <c r="Q116" s="299"/>
      <c r="R116" s="299"/>
      <c r="S116" s="299"/>
      <c r="T116" s="299"/>
      <c r="U116" s="299"/>
      <c r="V116" s="299"/>
      <c r="W116" s="299"/>
      <c r="X116" s="299"/>
      <c r="Y116" s="299"/>
      <c r="Z116" s="299"/>
      <c r="AA116" s="299"/>
      <c r="AB116" s="299"/>
      <c r="AC116" s="299"/>
      <c r="AD116" s="299"/>
      <c r="AE116" s="299"/>
      <c r="AF116" s="299"/>
      <c r="AG116" s="299"/>
      <c r="AH116" s="378"/>
      <c r="AI116" s="275"/>
      <c r="AJ116" s="275"/>
      <c r="AK116" s="275"/>
      <c r="AL116" s="275"/>
      <c r="AM116" s="275"/>
      <c r="AN116" s="275"/>
      <c r="AO116" s="275"/>
      <c r="AP116" s="275"/>
      <c r="AQ116" s="275"/>
      <c r="AR116" s="275"/>
      <c r="AS116" s="275"/>
      <c r="AT116" s="275"/>
      <c r="AU116" s="275"/>
      <c r="AV116" s="275"/>
      <c r="AW116" s="275"/>
      <c r="AX116" s="275"/>
      <c r="AY116" s="275"/>
      <c r="AZ116" s="275"/>
      <c r="BA116" s="275"/>
      <c r="BB116" s="275"/>
      <c r="BC116" s="275"/>
      <c r="BD116" s="275"/>
      <c r="BE116" s="275"/>
      <c r="BF116" s="275"/>
      <c r="BG116" s="275"/>
      <c r="BH116" s="275"/>
      <c r="BI116" s="275"/>
      <c r="BJ116" s="275"/>
      <c r="BK116" s="275"/>
      <c r="BL116" s="275"/>
      <c r="BM116" s="275"/>
      <c r="BN116" s="275"/>
      <c r="BO116" s="275"/>
      <c r="BP116" s="275"/>
      <c r="BQ116" s="275"/>
      <c r="BR116" s="275"/>
    </row>
    <row r="117" spans="1:71" s="204" customFormat="1" ht="28.5" outlineLevel="1" thickBot="1">
      <c r="A117" s="279"/>
      <c r="B117" s="305" t="s">
        <v>77</v>
      </c>
      <c r="C117" s="306">
        <f>C110*C116</f>
        <v>0</v>
      </c>
      <c r="D117" s="299"/>
      <c r="E117" s="299"/>
      <c r="F117" s="299"/>
      <c r="G117" s="299"/>
      <c r="H117" s="299"/>
      <c r="I117" s="299"/>
      <c r="J117" s="299"/>
      <c r="K117" s="299"/>
      <c r="L117" s="299"/>
      <c r="M117" s="299"/>
      <c r="N117" s="299"/>
      <c r="O117" s="299"/>
      <c r="P117" s="299"/>
      <c r="Q117" s="299"/>
      <c r="R117" s="299"/>
      <c r="S117" s="299"/>
      <c r="T117" s="299"/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378"/>
      <c r="AI117" s="275"/>
      <c r="AJ117" s="275"/>
      <c r="AK117" s="275"/>
      <c r="AL117" s="275"/>
      <c r="AM117" s="275"/>
      <c r="AN117" s="275"/>
      <c r="AO117" s="275"/>
      <c r="AP117" s="275"/>
      <c r="AQ117" s="275"/>
      <c r="AR117" s="275"/>
      <c r="AS117" s="275"/>
      <c r="AT117" s="275"/>
      <c r="AU117" s="275"/>
      <c r="AV117" s="275"/>
      <c r="AW117" s="275"/>
      <c r="AX117" s="275"/>
      <c r="AY117" s="275"/>
      <c r="AZ117" s="275"/>
      <c r="BA117" s="275"/>
      <c r="BB117" s="275"/>
      <c r="BC117" s="275"/>
      <c r="BD117" s="275"/>
      <c r="BE117" s="275"/>
      <c r="BF117" s="275"/>
      <c r="BG117" s="275"/>
      <c r="BH117" s="275"/>
      <c r="BI117" s="275"/>
      <c r="BJ117" s="275"/>
      <c r="BK117" s="275"/>
      <c r="BL117" s="275"/>
      <c r="BM117" s="275"/>
      <c r="BN117" s="275"/>
      <c r="BO117" s="275"/>
      <c r="BP117" s="275"/>
      <c r="BQ117" s="275"/>
      <c r="BR117" s="275"/>
    </row>
    <row r="118" spans="1:71" s="204" customFormat="1" ht="28.5" outlineLevel="1" thickBot="1">
      <c r="A118" s="248"/>
      <c r="B118" s="248"/>
      <c r="C118" s="275"/>
      <c r="D118" s="307"/>
      <c r="E118" s="307"/>
      <c r="F118" s="307"/>
      <c r="G118" s="307"/>
      <c r="H118" s="307"/>
      <c r="I118" s="307"/>
      <c r="J118" s="307"/>
      <c r="K118" s="307"/>
      <c r="L118" s="307"/>
      <c r="M118" s="307"/>
      <c r="N118" s="307"/>
      <c r="O118" s="307"/>
      <c r="P118" s="307"/>
      <c r="Q118" s="307"/>
      <c r="R118" s="307"/>
      <c r="S118" s="307"/>
      <c r="T118" s="307"/>
      <c r="U118" s="307"/>
      <c r="V118" s="307"/>
      <c r="W118" s="307"/>
      <c r="X118" s="307"/>
      <c r="Y118" s="307"/>
      <c r="Z118" s="307"/>
      <c r="AA118" s="307"/>
      <c r="AB118" s="307"/>
      <c r="AC118" s="307"/>
      <c r="AD118" s="307"/>
      <c r="AE118" s="307"/>
      <c r="AF118" s="307"/>
      <c r="AG118" s="307"/>
      <c r="AH118" s="378"/>
      <c r="AI118" s="275"/>
      <c r="AJ118" s="275"/>
      <c r="AK118" s="275"/>
      <c r="AL118" s="275"/>
      <c r="AM118" s="275"/>
      <c r="AN118" s="275"/>
      <c r="AO118" s="275"/>
      <c r="AP118" s="275"/>
      <c r="AQ118" s="275"/>
      <c r="AR118" s="275"/>
      <c r="AS118" s="275"/>
      <c r="AT118" s="275"/>
      <c r="AU118" s="275"/>
      <c r="AV118" s="275"/>
      <c r="AW118" s="275"/>
      <c r="AX118" s="275"/>
      <c r="AY118" s="275"/>
      <c r="AZ118" s="275"/>
      <c r="BA118" s="275"/>
      <c r="BB118" s="275"/>
      <c r="BC118" s="275"/>
      <c r="BD118" s="275"/>
      <c r="BE118" s="275"/>
      <c r="BF118" s="275"/>
      <c r="BG118" s="275"/>
      <c r="BH118" s="275"/>
      <c r="BI118" s="275"/>
      <c r="BJ118" s="275"/>
      <c r="BK118" s="275"/>
      <c r="BL118" s="275"/>
      <c r="BM118" s="275"/>
      <c r="BN118" s="275"/>
      <c r="BO118" s="275"/>
      <c r="BP118" s="275"/>
      <c r="BQ118" s="275"/>
      <c r="BR118" s="275"/>
    </row>
    <row r="119" spans="1:71" s="247" customFormat="1" ht="28.5" outlineLevel="1" thickBot="1">
      <c r="A119" s="242"/>
      <c r="B119" s="308" t="s">
        <v>78</v>
      </c>
      <c r="C119" s="309"/>
      <c r="D119" s="299"/>
      <c r="E119" s="299"/>
      <c r="F119" s="299"/>
      <c r="G119" s="299"/>
      <c r="H119" s="299"/>
      <c r="I119" s="299"/>
      <c r="J119" s="299"/>
      <c r="K119" s="299"/>
      <c r="L119" s="299"/>
      <c r="M119" s="299"/>
      <c r="N119" s="299"/>
      <c r="O119" s="299"/>
      <c r="P119" s="299"/>
      <c r="Q119" s="299"/>
      <c r="R119" s="299"/>
      <c r="S119" s="299"/>
      <c r="T119" s="299"/>
      <c r="U119" s="299"/>
      <c r="V119" s="299"/>
      <c r="W119" s="299"/>
      <c r="X119" s="299"/>
      <c r="Y119" s="299"/>
      <c r="Z119" s="299"/>
      <c r="AA119" s="299"/>
      <c r="AB119" s="299"/>
      <c r="AC119" s="299"/>
      <c r="AD119" s="299"/>
      <c r="AE119" s="299"/>
      <c r="AF119" s="299"/>
      <c r="AG119" s="299"/>
      <c r="AH119" s="378"/>
      <c r="AI119" s="275"/>
      <c r="AJ119" s="275"/>
      <c r="AK119" s="275"/>
      <c r="AL119" s="275"/>
      <c r="AM119" s="275"/>
      <c r="AN119" s="275"/>
      <c r="AO119" s="275"/>
      <c r="AP119" s="275"/>
      <c r="AQ119" s="275"/>
      <c r="AR119" s="275"/>
      <c r="AS119" s="275"/>
      <c r="AT119" s="275"/>
      <c r="AU119" s="275"/>
      <c r="AV119" s="275"/>
      <c r="AW119" s="275"/>
      <c r="AX119" s="275"/>
      <c r="AY119" s="275"/>
      <c r="AZ119" s="275"/>
      <c r="BA119" s="275"/>
      <c r="BB119" s="275"/>
      <c r="BC119" s="275"/>
      <c r="BD119" s="275"/>
      <c r="BE119" s="275"/>
      <c r="BF119" s="275"/>
      <c r="BG119" s="275"/>
      <c r="BH119" s="275"/>
      <c r="BI119" s="275"/>
      <c r="BJ119" s="275"/>
      <c r="BK119" s="275"/>
      <c r="BL119" s="275"/>
      <c r="BM119" s="275"/>
      <c r="BN119" s="275"/>
      <c r="BO119" s="275"/>
      <c r="BP119" s="275"/>
      <c r="BQ119" s="275"/>
      <c r="BR119" s="275"/>
    </row>
    <row r="120" spans="1:71" s="247" customFormat="1" ht="14" outlineLevel="1">
      <c r="A120" s="242"/>
      <c r="B120" s="310" t="s">
        <v>79</v>
      </c>
      <c r="C120" s="311">
        <f>'Eingabe (Bestandsförderung)'!F146</f>
        <v>0</v>
      </c>
      <c r="D120" s="311">
        <f t="shared" ref="D120:AB120" si="18">C120-D131-D138-D124</f>
        <v>0</v>
      </c>
      <c r="E120" s="311">
        <f t="shared" si="18"/>
        <v>0</v>
      </c>
      <c r="F120" s="311">
        <f t="shared" si="18"/>
        <v>0</v>
      </c>
      <c r="G120" s="311">
        <f t="shared" si="18"/>
        <v>0</v>
      </c>
      <c r="H120" s="311">
        <f t="shared" si="18"/>
        <v>0</v>
      </c>
      <c r="I120" s="311">
        <f t="shared" si="18"/>
        <v>0</v>
      </c>
      <c r="J120" s="311">
        <f t="shared" si="18"/>
        <v>0</v>
      </c>
      <c r="K120" s="311">
        <f t="shared" si="18"/>
        <v>0</v>
      </c>
      <c r="L120" s="311">
        <f t="shared" si="18"/>
        <v>0</v>
      </c>
      <c r="M120" s="311">
        <f t="shared" si="18"/>
        <v>0</v>
      </c>
      <c r="N120" s="311">
        <f t="shared" si="18"/>
        <v>0</v>
      </c>
      <c r="O120" s="311">
        <f t="shared" si="18"/>
        <v>0</v>
      </c>
      <c r="P120" s="311">
        <f t="shared" si="18"/>
        <v>0</v>
      </c>
      <c r="Q120" s="311">
        <f t="shared" si="18"/>
        <v>0</v>
      </c>
      <c r="R120" s="311">
        <f t="shared" si="18"/>
        <v>0</v>
      </c>
      <c r="S120" s="311">
        <f t="shared" si="18"/>
        <v>0</v>
      </c>
      <c r="T120" s="311">
        <f t="shared" si="18"/>
        <v>0</v>
      </c>
      <c r="U120" s="311">
        <f t="shared" si="18"/>
        <v>0</v>
      </c>
      <c r="V120" s="311">
        <f t="shared" si="18"/>
        <v>0</v>
      </c>
      <c r="W120" s="311">
        <f t="shared" si="18"/>
        <v>0</v>
      </c>
      <c r="X120" s="311">
        <f t="shared" si="18"/>
        <v>0</v>
      </c>
      <c r="Y120" s="311">
        <f t="shared" si="18"/>
        <v>0</v>
      </c>
      <c r="Z120" s="311">
        <f t="shared" si="18"/>
        <v>0</v>
      </c>
      <c r="AA120" s="311">
        <f t="shared" si="18"/>
        <v>0</v>
      </c>
      <c r="AB120" s="311">
        <f t="shared" si="18"/>
        <v>0</v>
      </c>
      <c r="AC120" s="311">
        <f>AB120-AC131-AC138-AC124</f>
        <v>0</v>
      </c>
      <c r="AD120" s="311">
        <f>AC120-AD131-AD138-AD124</f>
        <v>0</v>
      </c>
      <c r="AE120" s="311">
        <f>AD120-AE131-AE138-AE124</f>
        <v>0</v>
      </c>
      <c r="AF120" s="311">
        <f>AE120-AF131-AF138-AF124</f>
        <v>0</v>
      </c>
      <c r="AG120" s="311">
        <f>AF120-AG131-AG138-AG124</f>
        <v>0</v>
      </c>
      <c r="AH120" s="378"/>
      <c r="AI120" s="275"/>
      <c r="AJ120" s="275"/>
      <c r="AK120" s="275"/>
      <c r="AL120" s="275"/>
      <c r="AM120" s="275"/>
      <c r="AN120" s="275"/>
      <c r="AO120" s="275"/>
      <c r="AP120" s="275"/>
      <c r="AQ120" s="275"/>
      <c r="AR120" s="275"/>
      <c r="AS120" s="275"/>
      <c r="AT120" s="275"/>
      <c r="AU120" s="275"/>
      <c r="AV120" s="275"/>
      <c r="AW120" s="275"/>
      <c r="AX120" s="275"/>
      <c r="AY120" s="275"/>
      <c r="AZ120" s="275"/>
      <c r="BA120" s="275"/>
      <c r="BB120" s="275"/>
      <c r="BC120" s="275"/>
      <c r="BD120" s="275"/>
      <c r="BE120" s="275"/>
      <c r="BF120" s="275"/>
      <c r="BG120" s="275"/>
      <c r="BH120" s="275"/>
      <c r="BI120" s="275"/>
      <c r="BJ120" s="275"/>
      <c r="BK120" s="275"/>
      <c r="BL120" s="275"/>
      <c r="BM120" s="275"/>
      <c r="BN120" s="275"/>
      <c r="BO120" s="275"/>
      <c r="BP120" s="275"/>
      <c r="BQ120" s="275"/>
      <c r="BR120" s="275"/>
    </row>
    <row r="121" spans="1:71" s="247" customFormat="1" ht="13" outlineLevel="1">
      <c r="A121" s="242"/>
      <c r="B121" s="312" t="s">
        <v>80</v>
      </c>
      <c r="C121" s="313">
        <f>'Eingabe (Bestandsförderung)'!E152</f>
        <v>0</v>
      </c>
      <c r="D121" s="313">
        <f t="shared" ref="D121:AB121" si="19">IF(C121-D123&gt;0,C121-D123,0)</f>
        <v>0</v>
      </c>
      <c r="E121" s="313">
        <f t="shared" si="19"/>
        <v>0</v>
      </c>
      <c r="F121" s="313">
        <f t="shared" si="19"/>
        <v>0</v>
      </c>
      <c r="G121" s="313">
        <f t="shared" si="19"/>
        <v>0</v>
      </c>
      <c r="H121" s="313">
        <f t="shared" si="19"/>
        <v>0</v>
      </c>
      <c r="I121" s="313">
        <f t="shared" si="19"/>
        <v>0</v>
      </c>
      <c r="J121" s="313">
        <f t="shared" si="19"/>
        <v>0</v>
      </c>
      <c r="K121" s="313">
        <f t="shared" si="19"/>
        <v>0</v>
      </c>
      <c r="L121" s="313">
        <f t="shared" si="19"/>
        <v>0</v>
      </c>
      <c r="M121" s="313">
        <f t="shared" si="19"/>
        <v>0</v>
      </c>
      <c r="N121" s="313">
        <f t="shared" si="19"/>
        <v>0</v>
      </c>
      <c r="O121" s="313">
        <f t="shared" si="19"/>
        <v>0</v>
      </c>
      <c r="P121" s="313">
        <f t="shared" si="19"/>
        <v>0</v>
      </c>
      <c r="Q121" s="313">
        <f t="shared" si="19"/>
        <v>0</v>
      </c>
      <c r="R121" s="313">
        <f t="shared" si="19"/>
        <v>0</v>
      </c>
      <c r="S121" s="313">
        <f t="shared" si="19"/>
        <v>0</v>
      </c>
      <c r="T121" s="313">
        <f t="shared" si="19"/>
        <v>0</v>
      </c>
      <c r="U121" s="313">
        <f t="shared" si="19"/>
        <v>0</v>
      </c>
      <c r="V121" s="313">
        <f t="shared" si="19"/>
        <v>0</v>
      </c>
      <c r="W121" s="313">
        <f t="shared" si="19"/>
        <v>0</v>
      </c>
      <c r="X121" s="313">
        <f t="shared" si="19"/>
        <v>0</v>
      </c>
      <c r="Y121" s="313">
        <f t="shared" si="19"/>
        <v>0</v>
      </c>
      <c r="Z121" s="313">
        <f t="shared" si="19"/>
        <v>0</v>
      </c>
      <c r="AA121" s="313">
        <f t="shared" si="19"/>
        <v>0</v>
      </c>
      <c r="AB121" s="313">
        <f t="shared" si="19"/>
        <v>0</v>
      </c>
      <c r="AC121" s="313">
        <f>IF(AB121-AC123&gt;0,AB121-AC123,0)</f>
        <v>0</v>
      </c>
      <c r="AD121" s="313">
        <f>IF(AC121-AD123&gt;0,AC121-AD123,0)</f>
        <v>0</v>
      </c>
      <c r="AE121" s="313">
        <f>IF(AD121-AE123&gt;0,AD121-AE123,0)</f>
        <v>0</v>
      </c>
      <c r="AF121" s="313">
        <f>IF(AE121-AF123&gt;0,AE121-AF123,0)</f>
        <v>0</v>
      </c>
      <c r="AG121" s="313">
        <f>IF(AF121-AG123&gt;0,AF121-AG123,0)</f>
        <v>0</v>
      </c>
      <c r="AH121" s="378"/>
      <c r="AI121" s="275"/>
      <c r="AJ121" s="275"/>
      <c r="AK121" s="275"/>
      <c r="AL121" s="275"/>
      <c r="AM121" s="275"/>
      <c r="AN121" s="275"/>
      <c r="AO121" s="275"/>
      <c r="AP121" s="275"/>
      <c r="AQ121" s="275"/>
      <c r="AR121" s="275"/>
      <c r="AS121" s="275"/>
      <c r="AT121" s="275"/>
      <c r="AU121" s="275"/>
      <c r="AV121" s="275"/>
      <c r="AW121" s="275"/>
      <c r="AX121" s="275"/>
      <c r="AY121" s="275"/>
      <c r="AZ121" s="275"/>
      <c r="BA121" s="275"/>
      <c r="BB121" s="275"/>
      <c r="BC121" s="275"/>
      <c r="BD121" s="275"/>
      <c r="BE121" s="275"/>
      <c r="BF121" s="275"/>
      <c r="BG121" s="275"/>
      <c r="BH121" s="275"/>
      <c r="BI121" s="275"/>
      <c r="BJ121" s="275"/>
      <c r="BK121" s="275"/>
      <c r="BL121" s="275"/>
      <c r="BM121" s="275"/>
      <c r="BN121" s="275"/>
      <c r="BO121" s="275"/>
      <c r="BP121" s="275"/>
      <c r="BQ121" s="275"/>
      <c r="BR121" s="275"/>
    </row>
    <row r="122" spans="1:71" s="247" customFormat="1" ht="13" outlineLevel="1">
      <c r="A122" s="242"/>
      <c r="B122" s="312" t="s">
        <v>81</v>
      </c>
      <c r="C122" s="314"/>
      <c r="D122" s="313">
        <f>IF(D121&gt;D123,(D125+'Eingabe (Bestandsförderung)'!$E$153)*'Eingabe (Bestandsförderung)'!$E$151,D124+D127)</f>
        <v>0</v>
      </c>
      <c r="E122" s="313">
        <f>IF(E121&gt;E123,(E125+'Eingabe (Bestandsförderung)'!$E$153)*'Eingabe (Bestandsförderung)'!$E$151,E124+E127)</f>
        <v>0</v>
      </c>
      <c r="F122" s="313">
        <f>IF(F121&gt;F123,(F125+'Eingabe (Bestandsförderung)'!$E$153)*'Eingabe (Bestandsförderung)'!$E$151,F124+F127)</f>
        <v>0</v>
      </c>
      <c r="G122" s="313">
        <f>IF(G121&gt;G123,(G125+'Eingabe (Bestandsförderung)'!$E$153)*'Eingabe (Bestandsförderung)'!$E$151,G124+G127)</f>
        <v>0</v>
      </c>
      <c r="H122" s="313">
        <f>IF(H121&gt;H123,(H125+'Eingabe (Bestandsförderung)'!$E$153)*'Eingabe (Bestandsförderung)'!$E$151,H124+H127)</f>
        <v>0</v>
      </c>
      <c r="I122" s="313">
        <f>IF(I121&gt;I123,(I125+'Eingabe (Bestandsförderung)'!$E$153)*'Eingabe (Bestandsförderung)'!$E$151,I124+I127)</f>
        <v>0</v>
      </c>
      <c r="J122" s="313">
        <f>IF(J121&gt;J123,(J125+'Eingabe (Bestandsförderung)'!$E$153)*'Eingabe (Bestandsförderung)'!$E$151,J124+J127)</f>
        <v>0</v>
      </c>
      <c r="K122" s="313">
        <f>IF(K121&gt;K123,(K125+'Eingabe (Bestandsförderung)'!$E$153)*'Eingabe (Bestandsförderung)'!$E$151,K124+K127)</f>
        <v>0</v>
      </c>
      <c r="L122" s="313">
        <f>IF(L121&gt;L123,(L125+'Eingabe (Bestandsförderung)'!$E$153)*'Eingabe (Bestandsförderung)'!$E$151,L124+L127)</f>
        <v>0</v>
      </c>
      <c r="M122" s="313">
        <f>IF(M121&gt;M123,(M125+'Eingabe (Bestandsförderung)'!$E$153)*'Eingabe (Bestandsförderung)'!$E$151,M124+M127)</f>
        <v>0</v>
      </c>
      <c r="N122" s="313">
        <f>IF(N121&gt;N123,(N125+'Eingabe (Bestandsförderung)'!$E$153)*'Eingabe (Bestandsförderung)'!$E$151,N124+N127)</f>
        <v>0</v>
      </c>
      <c r="O122" s="313">
        <f>IF(O121&gt;O123,(O125+'Eingabe (Bestandsförderung)'!$E$153)*'Eingabe (Bestandsförderung)'!$E$151,O124+O127)</f>
        <v>0</v>
      </c>
      <c r="P122" s="313">
        <f>IF(P121&gt;P123,(P125+'Eingabe (Bestandsförderung)'!$E$153)*'Eingabe (Bestandsförderung)'!$E$151,P124+P127)</f>
        <v>0</v>
      </c>
      <c r="Q122" s="313">
        <f>IF(Q121&gt;Q123,(Q125+'Eingabe (Bestandsförderung)'!$E$153)*'Eingabe (Bestandsförderung)'!$E$151,Q124+Q127)</f>
        <v>0</v>
      </c>
      <c r="R122" s="313">
        <f>IF(R121&gt;R123,(R125+'Eingabe (Bestandsförderung)'!$E$153)*'Eingabe (Bestandsförderung)'!$E$151,R124+R127)</f>
        <v>0</v>
      </c>
      <c r="S122" s="313">
        <f>IF(S121&gt;S123,(S125+'Eingabe (Bestandsförderung)'!$E$153)*'Eingabe (Bestandsförderung)'!$E$151,S124+S127)</f>
        <v>0</v>
      </c>
      <c r="T122" s="313">
        <f>IF(T121&gt;T123,(T125+'Eingabe (Bestandsförderung)'!$E$153)*'Eingabe (Bestandsförderung)'!$E$151,T124+T127)</f>
        <v>0</v>
      </c>
      <c r="U122" s="313">
        <f>IF(U121&gt;U123,(U125+'Eingabe (Bestandsförderung)'!$E$153)*'Eingabe (Bestandsförderung)'!$E$151,U124+U127)</f>
        <v>0</v>
      </c>
      <c r="V122" s="313">
        <f>IF(V121&gt;V123,(V125+'Eingabe (Bestandsförderung)'!$E$153)*'Eingabe (Bestandsförderung)'!$E$151,V124+V127)</f>
        <v>0</v>
      </c>
      <c r="W122" s="313">
        <f>IF(W121&gt;W123,(W125+'Eingabe (Bestandsförderung)'!$E$153)*'Eingabe (Bestandsförderung)'!$E$151,W124+W127)</f>
        <v>0</v>
      </c>
      <c r="X122" s="313">
        <f>IF(X121&gt;X123,(X125+'Eingabe (Bestandsförderung)'!$E$153)*'Eingabe (Bestandsförderung)'!$E$151,X124+X127)</f>
        <v>0</v>
      </c>
      <c r="Y122" s="313">
        <f>IF(Y121&gt;Y123,(Y125+'Eingabe (Bestandsförderung)'!$E$153)*'Eingabe (Bestandsförderung)'!$E$151,Y124+Y127)</f>
        <v>0</v>
      </c>
      <c r="Z122" s="313">
        <f>IF(Z121&gt;Z123,(Z125+'Eingabe (Bestandsförderung)'!$E$153)*'Eingabe (Bestandsförderung)'!$E$151,Z124+Z127)</f>
        <v>0</v>
      </c>
      <c r="AA122" s="313">
        <f>IF(AA121&gt;AA123,(AA125+'Eingabe (Bestandsförderung)'!$E$153)*'Eingabe (Bestandsförderung)'!$E$151,AA124+AA127)</f>
        <v>0</v>
      </c>
      <c r="AB122" s="313">
        <f>IF(AB121&gt;AB123,(AB125+'Eingabe (Bestandsförderung)'!$E$153)*'Eingabe (Bestandsförderung)'!$E$151,AB124+AB127)</f>
        <v>0</v>
      </c>
      <c r="AC122" s="313">
        <f>IF(AC121&gt;AC123,(AC125+'Eingabe (Bestandsförderung)'!$E$153)*'Eingabe (Bestandsförderung)'!$E$151,AC124+AC127)</f>
        <v>0</v>
      </c>
      <c r="AD122" s="313">
        <f>IF(AD121&gt;AD123,(AD125+'Eingabe (Bestandsförderung)'!$E$153)*'Eingabe (Bestandsförderung)'!$E$151,AD124+AD127)</f>
        <v>0</v>
      </c>
      <c r="AE122" s="313">
        <f>IF(AE121&gt;AE123,(AE125+'Eingabe (Bestandsförderung)'!$E$153)*'Eingabe (Bestandsförderung)'!$E$151,AE124+AE127)</f>
        <v>0</v>
      </c>
      <c r="AF122" s="313">
        <f>IF(AF121&gt;AF123,(AF125+'Eingabe (Bestandsförderung)'!$E$153)*'Eingabe (Bestandsförderung)'!$E$151,AF124+AF127)</f>
        <v>0</v>
      </c>
      <c r="AG122" s="313">
        <f>IF(AG121&gt;AG123,(AG125+'Eingabe (Bestandsförderung)'!$E$153)*'Eingabe (Bestandsförderung)'!$E$151,AG124+AG127)</f>
        <v>0</v>
      </c>
      <c r="AH122" s="378"/>
      <c r="AI122" s="275"/>
      <c r="AJ122" s="275"/>
      <c r="AK122" s="275"/>
      <c r="AL122" s="275"/>
      <c r="AM122" s="275"/>
      <c r="AN122" s="275"/>
      <c r="AO122" s="275"/>
      <c r="AP122" s="275"/>
      <c r="AQ122" s="275"/>
      <c r="AR122" s="275"/>
      <c r="AS122" s="275"/>
      <c r="AT122" s="275"/>
      <c r="AU122" s="275"/>
      <c r="AV122" s="275"/>
      <c r="AW122" s="275"/>
      <c r="AX122" s="275"/>
      <c r="AY122" s="275"/>
      <c r="AZ122" s="275"/>
      <c r="BA122" s="275"/>
      <c r="BB122" s="275"/>
      <c r="BC122" s="275"/>
      <c r="BD122" s="275"/>
      <c r="BE122" s="275"/>
      <c r="BF122" s="275"/>
      <c r="BG122" s="275"/>
      <c r="BH122" s="275"/>
      <c r="BI122" s="275"/>
      <c r="BJ122" s="275"/>
      <c r="BK122" s="275"/>
      <c r="BL122" s="275"/>
      <c r="BM122" s="275"/>
      <c r="BN122" s="275"/>
      <c r="BO122" s="275"/>
      <c r="BP122" s="275"/>
      <c r="BQ122" s="275"/>
      <c r="BR122" s="275"/>
    </row>
    <row r="123" spans="1:71" s="204" customFormat="1" ht="13" outlineLevel="1">
      <c r="A123" s="279"/>
      <c r="B123" s="312" t="s">
        <v>82</v>
      </c>
      <c r="C123" s="315"/>
      <c r="D123" s="315">
        <f>(D125+'Eingabe (Bestandsförderung)'!$E$153)*'Eingabe (Bestandsförderung)'!$E$151-D127</f>
        <v>0</v>
      </c>
      <c r="E123" s="315">
        <f>(E125+'Eingabe (Bestandsförderung)'!$E$153)*'Eingabe (Bestandsförderung)'!$E$151-E127</f>
        <v>0</v>
      </c>
      <c r="F123" s="315">
        <f>(F125+'Eingabe (Bestandsförderung)'!$E$153)*'Eingabe (Bestandsförderung)'!$E$151-F127</f>
        <v>0</v>
      </c>
      <c r="G123" s="315">
        <f>(G125+'Eingabe (Bestandsförderung)'!$E$153)*'Eingabe (Bestandsförderung)'!$E$151-G127</f>
        <v>0</v>
      </c>
      <c r="H123" s="315">
        <f>(H125+'Eingabe (Bestandsförderung)'!$E$153)*'Eingabe (Bestandsförderung)'!$E$151-H127</f>
        <v>0</v>
      </c>
      <c r="I123" s="315">
        <f>(I125+'Eingabe (Bestandsförderung)'!$E$153)*'Eingabe (Bestandsförderung)'!$E$151-I127</f>
        <v>0</v>
      </c>
      <c r="J123" s="315">
        <f>(J125+'Eingabe (Bestandsförderung)'!$E$153)*'Eingabe (Bestandsförderung)'!$E$151-J127</f>
        <v>0</v>
      </c>
      <c r="K123" s="315">
        <f>(K125+'Eingabe (Bestandsförderung)'!$E$153)*'Eingabe (Bestandsförderung)'!$E$151-K127</f>
        <v>0</v>
      </c>
      <c r="L123" s="315">
        <f>(L125+'Eingabe (Bestandsförderung)'!$E$153)*'Eingabe (Bestandsförderung)'!$E$151-L127</f>
        <v>0</v>
      </c>
      <c r="M123" s="315">
        <f>(M125+'Eingabe (Bestandsförderung)'!$E$153)*'Eingabe (Bestandsförderung)'!$E$151-M127</f>
        <v>0</v>
      </c>
      <c r="N123" s="315">
        <f>(N125+'Eingabe (Bestandsförderung)'!$E$153)*'Eingabe (Bestandsförderung)'!$E$151-N127</f>
        <v>0</v>
      </c>
      <c r="O123" s="315">
        <f>(O125+'Eingabe (Bestandsförderung)'!$E$153)*'Eingabe (Bestandsförderung)'!$E$151-O127</f>
        <v>0</v>
      </c>
      <c r="P123" s="315">
        <f>(P125+'Eingabe (Bestandsförderung)'!$E$153)*'Eingabe (Bestandsförderung)'!$E$151-P127</f>
        <v>0</v>
      </c>
      <c r="Q123" s="315">
        <f>(Q125+'Eingabe (Bestandsförderung)'!$E$153)*'Eingabe (Bestandsförderung)'!$E$151-Q127</f>
        <v>0</v>
      </c>
      <c r="R123" s="315">
        <f>(R125+'Eingabe (Bestandsförderung)'!$E$153)*'Eingabe (Bestandsförderung)'!$E$151-R127</f>
        <v>0</v>
      </c>
      <c r="S123" s="315">
        <f>(S125+'Eingabe (Bestandsförderung)'!$E$153)*'Eingabe (Bestandsförderung)'!$E$151-S127</f>
        <v>0</v>
      </c>
      <c r="T123" s="315">
        <f>(T125+'Eingabe (Bestandsförderung)'!$E$153)*'Eingabe (Bestandsförderung)'!$E$151-T127</f>
        <v>0</v>
      </c>
      <c r="U123" s="315">
        <f>(U125+'Eingabe (Bestandsförderung)'!$E$153)*'Eingabe (Bestandsförderung)'!$E$151-U127</f>
        <v>0</v>
      </c>
      <c r="V123" s="315">
        <f>(V125+'Eingabe (Bestandsförderung)'!$E$153)*'Eingabe (Bestandsförderung)'!$E$151-V127</f>
        <v>0</v>
      </c>
      <c r="W123" s="315">
        <f>(W125+'Eingabe (Bestandsförderung)'!$E$153)*'Eingabe (Bestandsförderung)'!$E$151-W127</f>
        <v>0</v>
      </c>
      <c r="X123" s="315">
        <f>(X125+'Eingabe (Bestandsförderung)'!$E$153)*'Eingabe (Bestandsförderung)'!$E$151-X127</f>
        <v>0</v>
      </c>
      <c r="Y123" s="315">
        <f>(Y125+'Eingabe (Bestandsförderung)'!$E$153)*'Eingabe (Bestandsförderung)'!$E$151-Y127</f>
        <v>0</v>
      </c>
      <c r="Z123" s="315">
        <f>(Z125+'Eingabe (Bestandsförderung)'!$E$153)*'Eingabe (Bestandsförderung)'!$E$151-Z127</f>
        <v>0</v>
      </c>
      <c r="AA123" s="315">
        <f>(AA125+'Eingabe (Bestandsförderung)'!$E$153)*'Eingabe (Bestandsförderung)'!$E$151-AA127</f>
        <v>0</v>
      </c>
      <c r="AB123" s="315">
        <f>(AB125+'Eingabe (Bestandsförderung)'!$E$153)*'Eingabe (Bestandsförderung)'!$E$151-AB127</f>
        <v>0</v>
      </c>
      <c r="AC123" s="315">
        <f>(AC125+'Eingabe (Bestandsförderung)'!$E$153)*'Eingabe (Bestandsförderung)'!$E$151-AC127</f>
        <v>0</v>
      </c>
      <c r="AD123" s="315">
        <f>(AD125+'Eingabe (Bestandsförderung)'!$E$153)*'Eingabe (Bestandsförderung)'!$E$151-AD127</f>
        <v>0</v>
      </c>
      <c r="AE123" s="315">
        <f>(AE125+'Eingabe (Bestandsförderung)'!$E$153)*'Eingabe (Bestandsförderung)'!$E$151-AE127</f>
        <v>0</v>
      </c>
      <c r="AF123" s="315">
        <f>(AF125+'Eingabe (Bestandsförderung)'!$E$153)*'Eingabe (Bestandsförderung)'!$E$151-AF127</f>
        <v>0</v>
      </c>
      <c r="AG123" s="315">
        <f>(AG125+'Eingabe (Bestandsförderung)'!$E$153)*'Eingabe (Bestandsförderung)'!$E$151-AG127</f>
        <v>0</v>
      </c>
      <c r="AH123" s="248"/>
      <c r="BS123" s="276"/>
    </row>
    <row r="124" spans="1:71" s="204" customFormat="1" ht="13" outlineLevel="1">
      <c r="A124" s="279"/>
      <c r="B124" s="312" t="s">
        <v>83</v>
      </c>
      <c r="C124" s="315"/>
      <c r="D124" s="315">
        <f t="shared" ref="D124:AB124" si="20">IF(C121&lt;=0,D121,C121-D121)</f>
        <v>0</v>
      </c>
      <c r="E124" s="315">
        <f t="shared" si="20"/>
        <v>0</v>
      </c>
      <c r="F124" s="315">
        <f t="shared" si="20"/>
        <v>0</v>
      </c>
      <c r="G124" s="315">
        <f t="shared" si="20"/>
        <v>0</v>
      </c>
      <c r="H124" s="315">
        <f t="shared" si="20"/>
        <v>0</v>
      </c>
      <c r="I124" s="315">
        <f t="shared" si="20"/>
        <v>0</v>
      </c>
      <c r="J124" s="315">
        <f t="shared" si="20"/>
        <v>0</v>
      </c>
      <c r="K124" s="315">
        <f t="shared" si="20"/>
        <v>0</v>
      </c>
      <c r="L124" s="315">
        <f t="shared" si="20"/>
        <v>0</v>
      </c>
      <c r="M124" s="315">
        <f t="shared" si="20"/>
        <v>0</v>
      </c>
      <c r="N124" s="315">
        <f t="shared" si="20"/>
        <v>0</v>
      </c>
      <c r="O124" s="315">
        <f t="shared" si="20"/>
        <v>0</v>
      </c>
      <c r="P124" s="315">
        <f t="shared" si="20"/>
        <v>0</v>
      </c>
      <c r="Q124" s="315">
        <f t="shared" si="20"/>
        <v>0</v>
      </c>
      <c r="R124" s="315">
        <f t="shared" si="20"/>
        <v>0</v>
      </c>
      <c r="S124" s="315">
        <f t="shared" si="20"/>
        <v>0</v>
      </c>
      <c r="T124" s="315">
        <f t="shared" si="20"/>
        <v>0</v>
      </c>
      <c r="U124" s="315">
        <f t="shared" si="20"/>
        <v>0</v>
      </c>
      <c r="V124" s="315">
        <f t="shared" si="20"/>
        <v>0</v>
      </c>
      <c r="W124" s="315">
        <f t="shared" si="20"/>
        <v>0</v>
      </c>
      <c r="X124" s="315">
        <f t="shared" si="20"/>
        <v>0</v>
      </c>
      <c r="Y124" s="315">
        <f t="shared" si="20"/>
        <v>0</v>
      </c>
      <c r="Z124" s="315">
        <f t="shared" si="20"/>
        <v>0</v>
      </c>
      <c r="AA124" s="315">
        <f t="shared" si="20"/>
        <v>0</v>
      </c>
      <c r="AB124" s="315">
        <f t="shared" si="20"/>
        <v>0</v>
      </c>
      <c r="AC124" s="315">
        <f>IF(AB121&lt;=0,AC121,AB121-AC121)</f>
        <v>0</v>
      </c>
      <c r="AD124" s="315">
        <f>IF(AC121&lt;=0,AD121,AC121-AD121)</f>
        <v>0</v>
      </c>
      <c r="AE124" s="315">
        <f>IF(AD121&lt;=0,AE121,AD121-AE121)</f>
        <v>0</v>
      </c>
      <c r="AF124" s="315">
        <f>IF(AE121&lt;=0,AF121,AE121-AF121)</f>
        <v>0</v>
      </c>
      <c r="AG124" s="315">
        <f>IF(AF121&lt;=0,AG121,AF121-AG121)</f>
        <v>0</v>
      </c>
      <c r="AH124" s="248"/>
      <c r="BS124" s="276"/>
    </row>
    <row r="125" spans="1:71" s="204" customFormat="1" ht="13" outlineLevel="1">
      <c r="A125" s="279"/>
      <c r="B125" s="312" t="s">
        <v>84</v>
      </c>
      <c r="C125" s="316"/>
      <c r="D125" s="317">
        <f>IF('Berechnung (Bestandsförderung)'!D12&lt;='Eingabe (Bestandsförderung)'!$E$155,'Eingabe (Bestandsförderung)'!$E$154,'Eingabe (Bestandsförderung)'!$E$156)</f>
        <v>4.6210000000000001E-2</v>
      </c>
      <c r="E125" s="317">
        <f>IF('Berechnung (Bestandsförderung)'!E12&lt;='Eingabe (Bestandsförderung)'!$E$155,'Eingabe (Bestandsförderung)'!$E$154,'Eingabe (Bestandsförderung)'!$E$156)</f>
        <v>4.6210000000000001E-2</v>
      </c>
      <c r="F125" s="317">
        <f>IF('Berechnung (Bestandsförderung)'!F12&lt;='Eingabe (Bestandsförderung)'!$E$155,'Eingabe (Bestandsförderung)'!$E$154,'Eingabe (Bestandsförderung)'!$E$156)</f>
        <v>4.6210000000000001E-2</v>
      </c>
      <c r="G125" s="317">
        <f>IF('Berechnung (Bestandsförderung)'!G12&lt;='Eingabe (Bestandsförderung)'!$E$155,'Eingabe (Bestandsförderung)'!$E$154,'Eingabe (Bestandsförderung)'!$E$156)</f>
        <v>4.6210000000000001E-2</v>
      </c>
      <c r="H125" s="317">
        <f>IF('Berechnung (Bestandsförderung)'!H12&lt;='Eingabe (Bestandsförderung)'!$E$155,'Eingabe (Bestandsförderung)'!$E$154,'Eingabe (Bestandsförderung)'!$E$156)</f>
        <v>4.6210000000000001E-2</v>
      </c>
      <c r="I125" s="317">
        <f>IF('Berechnung (Bestandsförderung)'!I12&lt;='Eingabe (Bestandsförderung)'!$E$155,'Eingabe (Bestandsförderung)'!$E$154,'Eingabe (Bestandsförderung)'!$E$156)</f>
        <v>4.6210000000000001E-2</v>
      </c>
      <c r="J125" s="317">
        <f>IF('Berechnung (Bestandsförderung)'!J12&lt;='Eingabe (Bestandsförderung)'!$E$155,'Eingabe (Bestandsförderung)'!$E$154,'Eingabe (Bestandsförderung)'!$E$156)</f>
        <v>4.6210000000000001E-2</v>
      </c>
      <c r="K125" s="317">
        <f>IF('Berechnung (Bestandsförderung)'!K12&lt;='Eingabe (Bestandsförderung)'!$E$155,'Eingabe (Bestandsförderung)'!$E$154,'Eingabe (Bestandsförderung)'!$E$156)</f>
        <v>4.6210000000000001E-2</v>
      </c>
      <c r="L125" s="317">
        <f>IF('Berechnung (Bestandsförderung)'!L12&lt;='Eingabe (Bestandsförderung)'!$E$155,'Eingabe (Bestandsförderung)'!$E$154,'Eingabe (Bestandsförderung)'!$E$156)</f>
        <v>4.6210000000000001E-2</v>
      </c>
      <c r="M125" s="317">
        <f>IF('Berechnung (Bestandsförderung)'!M12&lt;='Eingabe (Bestandsförderung)'!$E$155,'Eingabe (Bestandsförderung)'!$E$154,'Eingabe (Bestandsförderung)'!$E$156)</f>
        <v>4.6210000000000001E-2</v>
      </c>
      <c r="N125" s="317">
        <f>IF('Berechnung (Bestandsförderung)'!N12&lt;='Eingabe (Bestandsförderung)'!$E$155,'Eingabe (Bestandsförderung)'!$E$154,'Eingabe (Bestandsförderung)'!$E$156)</f>
        <v>4.6210000000000001E-2</v>
      </c>
      <c r="O125" s="317">
        <f>IF('Berechnung (Bestandsförderung)'!O12&lt;='Eingabe (Bestandsförderung)'!$E$155,'Eingabe (Bestandsförderung)'!$E$154,'Eingabe (Bestandsförderung)'!$E$156)</f>
        <v>4.6210000000000001E-2</v>
      </c>
      <c r="P125" s="317">
        <f>IF('Berechnung (Bestandsförderung)'!P12&lt;='Eingabe (Bestandsförderung)'!$E$155,'Eingabe (Bestandsförderung)'!$E$154,'Eingabe (Bestandsförderung)'!$E$156)</f>
        <v>4.6210000000000001E-2</v>
      </c>
      <c r="Q125" s="317">
        <f>IF('Berechnung (Bestandsförderung)'!Q12&lt;='Eingabe (Bestandsförderung)'!$E$155,'Eingabe (Bestandsförderung)'!$E$154,'Eingabe (Bestandsförderung)'!$E$156)</f>
        <v>4.6210000000000001E-2</v>
      </c>
      <c r="R125" s="317">
        <f>IF('Berechnung (Bestandsförderung)'!R12&lt;='Eingabe (Bestandsförderung)'!$E$155,'Eingabe (Bestandsförderung)'!$E$154,'Eingabe (Bestandsförderung)'!$E$156)</f>
        <v>4.6210000000000001E-2</v>
      </c>
      <c r="S125" s="317">
        <f>IF('Berechnung (Bestandsförderung)'!S12&lt;='Eingabe (Bestandsförderung)'!$E$155,'Eingabe (Bestandsförderung)'!$E$154,'Eingabe (Bestandsförderung)'!$E$156)</f>
        <v>4.6210000000000001E-2</v>
      </c>
      <c r="T125" s="317">
        <f>IF('Berechnung (Bestandsförderung)'!T12&lt;='Eingabe (Bestandsförderung)'!$E$155,'Eingabe (Bestandsförderung)'!$E$154,'Eingabe (Bestandsförderung)'!$E$156)</f>
        <v>4.6210000000000001E-2</v>
      </c>
      <c r="U125" s="317">
        <f>IF('Berechnung (Bestandsförderung)'!U12&lt;='Eingabe (Bestandsförderung)'!$E$155,'Eingabe (Bestandsförderung)'!$E$154,'Eingabe (Bestandsförderung)'!$E$156)</f>
        <v>4.6210000000000001E-2</v>
      </c>
      <c r="V125" s="317">
        <f>IF('Berechnung (Bestandsförderung)'!V12&lt;='Eingabe (Bestandsförderung)'!$E$155,'Eingabe (Bestandsförderung)'!$E$154,'Eingabe (Bestandsförderung)'!$E$156)</f>
        <v>4.6210000000000001E-2</v>
      </c>
      <c r="W125" s="317">
        <f>IF('Berechnung (Bestandsförderung)'!W12&lt;='Eingabe (Bestandsförderung)'!$E$155,'Eingabe (Bestandsförderung)'!$E$154,'Eingabe (Bestandsförderung)'!$E$156)</f>
        <v>4.6210000000000001E-2</v>
      </c>
      <c r="X125" s="317">
        <f>IF('Berechnung (Bestandsförderung)'!X12&lt;='Eingabe (Bestandsförderung)'!$E$155,'Eingabe (Bestandsförderung)'!$E$154,'Eingabe (Bestandsförderung)'!$E$156)</f>
        <v>4.6210000000000001E-2</v>
      </c>
      <c r="Y125" s="317">
        <f>IF('Berechnung (Bestandsförderung)'!Y12&lt;='Eingabe (Bestandsförderung)'!$E$155,'Eingabe (Bestandsförderung)'!$E$154,'Eingabe (Bestandsförderung)'!$E$156)</f>
        <v>4.6210000000000001E-2</v>
      </c>
      <c r="Z125" s="317">
        <f>IF('Berechnung (Bestandsförderung)'!Z12&lt;='Eingabe (Bestandsförderung)'!$E$155,'Eingabe (Bestandsförderung)'!$E$154,'Eingabe (Bestandsförderung)'!$E$156)</f>
        <v>4.6210000000000001E-2</v>
      </c>
      <c r="AA125" s="317">
        <f>IF('Berechnung (Bestandsförderung)'!AA12&lt;='Eingabe (Bestandsförderung)'!$E$155,'Eingabe (Bestandsförderung)'!$E$154,'Eingabe (Bestandsförderung)'!$E$156)</f>
        <v>4.6210000000000001E-2</v>
      </c>
      <c r="AB125" s="317">
        <f>IF('Berechnung (Bestandsförderung)'!AB12&lt;='Eingabe (Bestandsförderung)'!$E$155,'Eingabe (Bestandsförderung)'!$E$154,'Eingabe (Bestandsförderung)'!$E$156)</f>
        <v>4.6210000000000001E-2</v>
      </c>
      <c r="AC125" s="317">
        <f>IF('Berechnung (Bestandsförderung)'!AC12&lt;='Eingabe (Bestandsförderung)'!$E$155,'Eingabe (Bestandsförderung)'!$E$154,'Eingabe (Bestandsförderung)'!$E$156)</f>
        <v>4.6210000000000001E-2</v>
      </c>
      <c r="AD125" s="317">
        <f>IF('Berechnung (Bestandsförderung)'!AD12&lt;='Eingabe (Bestandsförderung)'!$E$155,'Eingabe (Bestandsförderung)'!$E$154,'Eingabe (Bestandsförderung)'!$E$156)</f>
        <v>4.6210000000000001E-2</v>
      </c>
      <c r="AE125" s="317">
        <f>IF('Berechnung (Bestandsförderung)'!AE12&lt;='Eingabe (Bestandsförderung)'!$E$155,'Eingabe (Bestandsförderung)'!$E$154,'Eingabe (Bestandsförderung)'!$E$156)</f>
        <v>4.6210000000000001E-2</v>
      </c>
      <c r="AF125" s="317">
        <f>IF('Berechnung (Bestandsförderung)'!AF12&lt;='Eingabe (Bestandsförderung)'!$E$155,'Eingabe (Bestandsförderung)'!$E$154,'Eingabe (Bestandsförderung)'!$E$156)</f>
        <v>4.6210000000000001E-2</v>
      </c>
      <c r="AG125" s="317">
        <f>IF('Berechnung (Bestandsförderung)'!AG12&lt;='Eingabe (Bestandsförderung)'!$E$155,'Eingabe (Bestandsförderung)'!$E$154,'Eingabe (Bestandsförderung)'!$E$156)</f>
        <v>4.6210000000000001E-2</v>
      </c>
      <c r="AH125" s="248"/>
    </row>
    <row r="126" spans="1:71" s="204" customFormat="1" ht="13" outlineLevel="1">
      <c r="A126" s="279"/>
      <c r="B126" s="312" t="s">
        <v>85</v>
      </c>
      <c r="C126" s="316"/>
      <c r="D126" s="317" t="str">
        <f t="shared" ref="D126:AB126" si="21">IF(D127&gt;0,D125,"0")</f>
        <v>0</v>
      </c>
      <c r="E126" s="317" t="str">
        <f t="shared" si="21"/>
        <v>0</v>
      </c>
      <c r="F126" s="317" t="str">
        <f t="shared" si="21"/>
        <v>0</v>
      </c>
      <c r="G126" s="317" t="str">
        <f t="shared" si="21"/>
        <v>0</v>
      </c>
      <c r="H126" s="317" t="str">
        <f t="shared" si="21"/>
        <v>0</v>
      </c>
      <c r="I126" s="317" t="str">
        <f t="shared" si="21"/>
        <v>0</v>
      </c>
      <c r="J126" s="317" t="str">
        <f t="shared" si="21"/>
        <v>0</v>
      </c>
      <c r="K126" s="317" t="str">
        <f t="shared" si="21"/>
        <v>0</v>
      </c>
      <c r="L126" s="317" t="str">
        <f t="shared" si="21"/>
        <v>0</v>
      </c>
      <c r="M126" s="317" t="str">
        <f t="shared" si="21"/>
        <v>0</v>
      </c>
      <c r="N126" s="317" t="str">
        <f t="shared" si="21"/>
        <v>0</v>
      </c>
      <c r="O126" s="317" t="str">
        <f t="shared" si="21"/>
        <v>0</v>
      </c>
      <c r="P126" s="317" t="str">
        <f t="shared" si="21"/>
        <v>0</v>
      </c>
      <c r="Q126" s="317" t="str">
        <f t="shared" si="21"/>
        <v>0</v>
      </c>
      <c r="R126" s="317" t="str">
        <f t="shared" si="21"/>
        <v>0</v>
      </c>
      <c r="S126" s="317" t="str">
        <f t="shared" si="21"/>
        <v>0</v>
      </c>
      <c r="T126" s="317" t="str">
        <f t="shared" si="21"/>
        <v>0</v>
      </c>
      <c r="U126" s="317" t="str">
        <f t="shared" si="21"/>
        <v>0</v>
      </c>
      <c r="V126" s="317" t="str">
        <f t="shared" si="21"/>
        <v>0</v>
      </c>
      <c r="W126" s="317" t="str">
        <f t="shared" si="21"/>
        <v>0</v>
      </c>
      <c r="X126" s="317" t="str">
        <f t="shared" si="21"/>
        <v>0</v>
      </c>
      <c r="Y126" s="317" t="str">
        <f t="shared" si="21"/>
        <v>0</v>
      </c>
      <c r="Z126" s="317" t="str">
        <f t="shared" si="21"/>
        <v>0</v>
      </c>
      <c r="AA126" s="317" t="str">
        <f t="shared" si="21"/>
        <v>0</v>
      </c>
      <c r="AB126" s="317" t="str">
        <f t="shared" si="21"/>
        <v>0</v>
      </c>
      <c r="AC126" s="317" t="str">
        <f>IF(AC127&gt;0,AC125,"0")</f>
        <v>0</v>
      </c>
      <c r="AD126" s="317" t="str">
        <f>IF(AD127&gt;0,AD125,"0")</f>
        <v>0</v>
      </c>
      <c r="AE126" s="317" t="str">
        <f>IF(AE127&gt;0,AE125,"0")</f>
        <v>0</v>
      </c>
      <c r="AF126" s="317" t="str">
        <f>IF(AF127&gt;0,AF125,"0")</f>
        <v>0</v>
      </c>
      <c r="AG126" s="317" t="str">
        <f>IF(AG127&gt;0,AG125,"0")</f>
        <v>0</v>
      </c>
      <c r="AH126" s="248"/>
    </row>
    <row r="127" spans="1:71" s="204" customFormat="1" ht="13.5" outlineLevel="1" thickBot="1">
      <c r="A127" s="279"/>
      <c r="B127" s="305" t="s">
        <v>86</v>
      </c>
      <c r="C127" s="318"/>
      <c r="D127" s="319">
        <f t="shared" ref="D127:AB127" si="22">(D125*C121)</f>
        <v>0</v>
      </c>
      <c r="E127" s="319">
        <f t="shared" si="22"/>
        <v>0</v>
      </c>
      <c r="F127" s="319">
        <f t="shared" si="22"/>
        <v>0</v>
      </c>
      <c r="G127" s="319">
        <f t="shared" si="22"/>
        <v>0</v>
      </c>
      <c r="H127" s="319">
        <f t="shared" si="22"/>
        <v>0</v>
      </c>
      <c r="I127" s="319">
        <f t="shared" si="22"/>
        <v>0</v>
      </c>
      <c r="J127" s="319">
        <f t="shared" si="22"/>
        <v>0</v>
      </c>
      <c r="K127" s="319">
        <f t="shared" si="22"/>
        <v>0</v>
      </c>
      <c r="L127" s="319">
        <f t="shared" si="22"/>
        <v>0</v>
      </c>
      <c r="M127" s="319">
        <f t="shared" si="22"/>
        <v>0</v>
      </c>
      <c r="N127" s="319">
        <f t="shared" si="22"/>
        <v>0</v>
      </c>
      <c r="O127" s="319">
        <f t="shared" si="22"/>
        <v>0</v>
      </c>
      <c r="P127" s="319">
        <f t="shared" si="22"/>
        <v>0</v>
      </c>
      <c r="Q127" s="319">
        <f t="shared" si="22"/>
        <v>0</v>
      </c>
      <c r="R127" s="319">
        <f t="shared" si="22"/>
        <v>0</v>
      </c>
      <c r="S127" s="319">
        <f t="shared" si="22"/>
        <v>0</v>
      </c>
      <c r="T127" s="319">
        <f t="shared" si="22"/>
        <v>0</v>
      </c>
      <c r="U127" s="319">
        <f t="shared" si="22"/>
        <v>0</v>
      </c>
      <c r="V127" s="319">
        <f t="shared" si="22"/>
        <v>0</v>
      </c>
      <c r="W127" s="319">
        <f t="shared" si="22"/>
        <v>0</v>
      </c>
      <c r="X127" s="319">
        <f t="shared" si="22"/>
        <v>0</v>
      </c>
      <c r="Y127" s="319">
        <f t="shared" si="22"/>
        <v>0</v>
      </c>
      <c r="Z127" s="319">
        <f t="shared" si="22"/>
        <v>0</v>
      </c>
      <c r="AA127" s="319">
        <f t="shared" si="22"/>
        <v>0</v>
      </c>
      <c r="AB127" s="319">
        <f t="shared" si="22"/>
        <v>0</v>
      </c>
      <c r="AC127" s="319">
        <f>(AC125*AB121)</f>
        <v>0</v>
      </c>
      <c r="AD127" s="319">
        <f>(AD125*AC121)</f>
        <v>0</v>
      </c>
      <c r="AE127" s="319">
        <f>(AE125*AD121)</f>
        <v>0</v>
      </c>
      <c r="AF127" s="319">
        <f>(AF125*AE121)</f>
        <v>0</v>
      </c>
      <c r="AG127" s="319">
        <f>(AG125*AF121)</f>
        <v>0</v>
      </c>
      <c r="AH127" s="248"/>
    </row>
    <row r="128" spans="1:71" s="204" customFormat="1" ht="13" outlineLevel="1">
      <c r="A128" s="279"/>
      <c r="B128" s="312" t="s">
        <v>87</v>
      </c>
      <c r="C128" s="313">
        <f>'Eingabe (Bestandsförderung)'!E160</f>
        <v>0</v>
      </c>
      <c r="D128" s="313">
        <f t="shared" ref="D128:AB128" si="23">IF(C128-D130&gt;0,C128-D130,0)</f>
        <v>0</v>
      </c>
      <c r="E128" s="313">
        <f t="shared" si="23"/>
        <v>0</v>
      </c>
      <c r="F128" s="313">
        <f t="shared" si="23"/>
        <v>0</v>
      </c>
      <c r="G128" s="313">
        <f t="shared" si="23"/>
        <v>0</v>
      </c>
      <c r="H128" s="313">
        <f t="shared" si="23"/>
        <v>0</v>
      </c>
      <c r="I128" s="313">
        <f t="shared" si="23"/>
        <v>0</v>
      </c>
      <c r="J128" s="313">
        <f t="shared" si="23"/>
        <v>0</v>
      </c>
      <c r="K128" s="313">
        <f t="shared" si="23"/>
        <v>0</v>
      </c>
      <c r="L128" s="313">
        <f t="shared" si="23"/>
        <v>0</v>
      </c>
      <c r="M128" s="313">
        <f t="shared" si="23"/>
        <v>0</v>
      </c>
      <c r="N128" s="313">
        <f t="shared" si="23"/>
        <v>0</v>
      </c>
      <c r="O128" s="313">
        <f t="shared" si="23"/>
        <v>0</v>
      </c>
      <c r="P128" s="313">
        <f t="shared" si="23"/>
        <v>0</v>
      </c>
      <c r="Q128" s="313">
        <f t="shared" si="23"/>
        <v>0</v>
      </c>
      <c r="R128" s="313">
        <f t="shared" si="23"/>
        <v>0</v>
      </c>
      <c r="S128" s="313">
        <f t="shared" si="23"/>
        <v>0</v>
      </c>
      <c r="T128" s="313">
        <f t="shared" si="23"/>
        <v>0</v>
      </c>
      <c r="U128" s="313">
        <f t="shared" si="23"/>
        <v>0</v>
      </c>
      <c r="V128" s="313">
        <f t="shared" si="23"/>
        <v>0</v>
      </c>
      <c r="W128" s="313">
        <f t="shared" si="23"/>
        <v>0</v>
      </c>
      <c r="X128" s="313">
        <f t="shared" si="23"/>
        <v>0</v>
      </c>
      <c r="Y128" s="313">
        <f t="shared" si="23"/>
        <v>0</v>
      </c>
      <c r="Z128" s="313">
        <f t="shared" si="23"/>
        <v>0</v>
      </c>
      <c r="AA128" s="313">
        <f t="shared" si="23"/>
        <v>0</v>
      </c>
      <c r="AB128" s="313">
        <f t="shared" si="23"/>
        <v>0</v>
      </c>
      <c r="AC128" s="313">
        <f>IF(AB128-AC130&gt;0,AB128-AC130,0)</f>
        <v>0</v>
      </c>
      <c r="AD128" s="313">
        <f>IF(AC128-AD130&gt;0,AC128-AD130,0)</f>
        <v>0</v>
      </c>
      <c r="AE128" s="313">
        <f>IF(AD128-AE130&gt;0,AD128-AE130,0)</f>
        <v>0</v>
      </c>
      <c r="AF128" s="313">
        <f>IF(AE128-AF130&gt;0,AE128-AF130,0)</f>
        <v>0</v>
      </c>
      <c r="AG128" s="313">
        <f>IF(AF128-AG130&gt;0,AF128-AG130,0)</f>
        <v>0</v>
      </c>
      <c r="AH128" s="248"/>
    </row>
    <row r="129" spans="1:71" s="204" customFormat="1" ht="13" outlineLevel="1">
      <c r="A129" s="279"/>
      <c r="B129" s="312" t="s">
        <v>81</v>
      </c>
      <c r="C129" s="314"/>
      <c r="D129" s="313">
        <f>IF(D128&gt;D130,(D132+'Eingabe (Bestandsförderung)'!$E$161)*'Eingabe (Bestandsförderung)'!$E$159,D131+D134)</f>
        <v>0</v>
      </c>
      <c r="E129" s="313">
        <f>IF(E128&gt;E130,(E132+'Eingabe (Bestandsförderung)'!$E$161)*'Eingabe (Bestandsförderung)'!$E$159,E131+E134)</f>
        <v>0</v>
      </c>
      <c r="F129" s="313">
        <f>IF(F128&gt;F130,(F132+'Eingabe (Bestandsförderung)'!$E$161)*'Eingabe (Bestandsförderung)'!$E$159,F131+F134)</f>
        <v>0</v>
      </c>
      <c r="G129" s="313">
        <f>IF(G128&gt;G130,(G132+'Eingabe (Bestandsförderung)'!$E$161)*'Eingabe (Bestandsförderung)'!$E$159,G131+G134)</f>
        <v>0</v>
      </c>
      <c r="H129" s="313">
        <f>IF(H128&gt;H130,(H132+'Eingabe (Bestandsförderung)'!$E$161)*'Eingabe (Bestandsförderung)'!$E$159,H131+H134)</f>
        <v>0</v>
      </c>
      <c r="I129" s="313">
        <f>IF(I128&gt;I130,(I132+'Eingabe (Bestandsförderung)'!$E$161)*'Eingabe (Bestandsförderung)'!$E$159,I131+I134)</f>
        <v>0</v>
      </c>
      <c r="J129" s="313">
        <f>IF(J128&gt;J130,(J132+'Eingabe (Bestandsförderung)'!$E$161)*'Eingabe (Bestandsförderung)'!$E$159,J131+J134)</f>
        <v>0</v>
      </c>
      <c r="K129" s="313">
        <f>IF(K128&gt;K130,(K132+'Eingabe (Bestandsförderung)'!$E$161)*'Eingabe (Bestandsförderung)'!$E$159,K131+K134)</f>
        <v>0</v>
      </c>
      <c r="L129" s="313">
        <f>IF(L128&gt;L130,(L132+'Eingabe (Bestandsförderung)'!$E$161)*'Eingabe (Bestandsförderung)'!$E$159,L131+L134)</f>
        <v>0</v>
      </c>
      <c r="M129" s="313">
        <f>IF(M128&gt;M130,(M132+'Eingabe (Bestandsförderung)'!$E$161)*'Eingabe (Bestandsförderung)'!$E$159,M131+M134)</f>
        <v>0</v>
      </c>
      <c r="N129" s="313">
        <f>IF(N128&gt;N130,(N132+'Eingabe (Bestandsförderung)'!$E$161)*'Eingabe (Bestandsförderung)'!$E$159,N131+N134)</f>
        <v>0</v>
      </c>
      <c r="O129" s="313">
        <f>IF(O128&gt;O130,(O132+'Eingabe (Bestandsförderung)'!$E$161)*'Eingabe (Bestandsförderung)'!$E$159,O131+O134)</f>
        <v>0</v>
      </c>
      <c r="P129" s="313">
        <f>IF(P128&gt;P130,(P132+'Eingabe (Bestandsförderung)'!$E$161)*'Eingabe (Bestandsförderung)'!$E$159,P131+P134)</f>
        <v>0</v>
      </c>
      <c r="Q129" s="313">
        <f>IF(Q128&gt;Q130,(Q132+'Eingabe (Bestandsförderung)'!$E$161)*'Eingabe (Bestandsförderung)'!$E$159,Q131+Q134)</f>
        <v>0</v>
      </c>
      <c r="R129" s="313">
        <f>IF(R128&gt;R130,(R132+'Eingabe (Bestandsförderung)'!$E$161)*'Eingabe (Bestandsförderung)'!$E$159,R131+R134)</f>
        <v>0</v>
      </c>
      <c r="S129" s="313">
        <f>IF(S128&gt;S130,(S132+'Eingabe (Bestandsförderung)'!$E$161)*'Eingabe (Bestandsförderung)'!$E$159,S131+S134)</f>
        <v>0</v>
      </c>
      <c r="T129" s="313">
        <f>IF(T128&gt;T130,(T132+'Eingabe (Bestandsförderung)'!$E$161)*'Eingabe (Bestandsförderung)'!$E$159,T131+T134)</f>
        <v>0</v>
      </c>
      <c r="U129" s="313">
        <f>IF(U128&gt;U130,(U132+'Eingabe (Bestandsförderung)'!$E$161)*'Eingabe (Bestandsförderung)'!$E$159,U131+U134)</f>
        <v>0</v>
      </c>
      <c r="V129" s="313">
        <f>IF(V128&gt;V130,(V132+'Eingabe (Bestandsförderung)'!$E$161)*'Eingabe (Bestandsförderung)'!$E$159,V131+V134)</f>
        <v>0</v>
      </c>
      <c r="W129" s="313">
        <f>IF(W128&gt;W130,(W132+'Eingabe (Bestandsförderung)'!$E$161)*'Eingabe (Bestandsförderung)'!$E$159,W131+W134)</f>
        <v>0</v>
      </c>
      <c r="X129" s="313">
        <f>IF(X128&gt;X130,(X132+'Eingabe (Bestandsförderung)'!$E$161)*'Eingabe (Bestandsförderung)'!$E$159,X131+X134)</f>
        <v>0</v>
      </c>
      <c r="Y129" s="313">
        <f>IF(Y128&gt;Y130,(Y132+'Eingabe (Bestandsförderung)'!$E$161)*'Eingabe (Bestandsförderung)'!$E$159,Y131+Y134)</f>
        <v>0</v>
      </c>
      <c r="Z129" s="313">
        <f>IF(Z128&gt;Z130,(Z132+'Eingabe (Bestandsförderung)'!$E$161)*'Eingabe (Bestandsförderung)'!$E$159,Z131+Z134)</f>
        <v>0</v>
      </c>
      <c r="AA129" s="313">
        <f>IF(AA128&gt;AA130,(AA132+'Eingabe (Bestandsförderung)'!$E$161)*'Eingabe (Bestandsförderung)'!$E$159,AA131+AA134)</f>
        <v>0</v>
      </c>
      <c r="AB129" s="313">
        <f>IF(AB128&gt;AB130,(AB132+'Eingabe (Bestandsförderung)'!$E$161)*'Eingabe (Bestandsförderung)'!$E$159,AB131+AB134)</f>
        <v>0</v>
      </c>
      <c r="AC129" s="313">
        <f>IF(AC128&gt;AC130,(AC132+'Eingabe (Bestandsförderung)'!$E$161)*'Eingabe (Bestandsförderung)'!$E$159,AC131+AC134)</f>
        <v>0</v>
      </c>
      <c r="AD129" s="313">
        <f>IF(AD128&gt;AD130,(AD132+'Eingabe (Bestandsförderung)'!$E$161)*'Eingabe (Bestandsförderung)'!$E$159,AD131+AD134)</f>
        <v>0</v>
      </c>
      <c r="AE129" s="313">
        <f>IF(AE128&gt;AE130,(AE132+'Eingabe (Bestandsförderung)'!$E$161)*'Eingabe (Bestandsförderung)'!$E$159,AE131+AE134)</f>
        <v>0</v>
      </c>
      <c r="AF129" s="313">
        <f>IF(AF128&gt;AF130,(AF132+'Eingabe (Bestandsförderung)'!$E$161)*'Eingabe (Bestandsförderung)'!$E$159,AF131+AF134)</f>
        <v>0</v>
      </c>
      <c r="AG129" s="313">
        <f>IF(AG128&gt;AG130,(AG132+'Eingabe (Bestandsförderung)'!$E$161)*'Eingabe (Bestandsförderung)'!$E$159,AG131+AG134)</f>
        <v>0</v>
      </c>
      <c r="AH129" s="248"/>
    </row>
    <row r="130" spans="1:71" s="204" customFormat="1" ht="13" outlineLevel="1">
      <c r="A130" s="279"/>
      <c r="B130" s="312" t="s">
        <v>82</v>
      </c>
      <c r="C130" s="315"/>
      <c r="D130" s="315">
        <f>(D132+'Eingabe (Bestandsförderung)'!$E$161)*'Eingabe (Bestandsförderung)'!$E$159-D134</f>
        <v>0</v>
      </c>
      <c r="E130" s="315">
        <f>(E132+'Eingabe (Bestandsförderung)'!$E$161)*'Eingabe (Bestandsförderung)'!$E$159-E134</f>
        <v>0</v>
      </c>
      <c r="F130" s="315">
        <f>(F132+'Eingabe (Bestandsförderung)'!$E$161)*'Eingabe (Bestandsförderung)'!$E$159-F134</f>
        <v>0</v>
      </c>
      <c r="G130" s="315">
        <f>(G132+'Eingabe (Bestandsförderung)'!$E$161)*'Eingabe (Bestandsförderung)'!$E$159-G134</f>
        <v>0</v>
      </c>
      <c r="H130" s="315">
        <f>(H132+'Eingabe (Bestandsförderung)'!$E$161)*'Eingabe (Bestandsförderung)'!$E$159-H134</f>
        <v>0</v>
      </c>
      <c r="I130" s="315">
        <f>(I132+'Eingabe (Bestandsförderung)'!$E$161)*'Eingabe (Bestandsförderung)'!$E$159-I134</f>
        <v>0</v>
      </c>
      <c r="J130" s="315">
        <f>(J132+'Eingabe (Bestandsförderung)'!$E$161)*'Eingabe (Bestandsförderung)'!$E$159-J134</f>
        <v>0</v>
      </c>
      <c r="K130" s="315">
        <f>(K132+'Eingabe (Bestandsförderung)'!$E$161)*'Eingabe (Bestandsförderung)'!$E$159-K134</f>
        <v>0</v>
      </c>
      <c r="L130" s="315">
        <f>(L132+'Eingabe (Bestandsförderung)'!$E$161)*'Eingabe (Bestandsförderung)'!$E$159-L134</f>
        <v>0</v>
      </c>
      <c r="M130" s="315">
        <f>(M132+'Eingabe (Bestandsförderung)'!$E$161)*'Eingabe (Bestandsförderung)'!$E$159-M134</f>
        <v>0</v>
      </c>
      <c r="N130" s="315">
        <f>(N132+'Eingabe (Bestandsförderung)'!$E$161)*'Eingabe (Bestandsförderung)'!$E$159-N134</f>
        <v>0</v>
      </c>
      <c r="O130" s="315">
        <f>(O132+'Eingabe (Bestandsförderung)'!$E$161)*'Eingabe (Bestandsförderung)'!$E$159-O134</f>
        <v>0</v>
      </c>
      <c r="P130" s="315">
        <f>(P132+'Eingabe (Bestandsförderung)'!$E$161)*'Eingabe (Bestandsförderung)'!$E$159-P134</f>
        <v>0</v>
      </c>
      <c r="Q130" s="315">
        <f>(Q132+'Eingabe (Bestandsförderung)'!$E$161)*'Eingabe (Bestandsförderung)'!$E$159-Q134</f>
        <v>0</v>
      </c>
      <c r="R130" s="315">
        <f>(R132+'Eingabe (Bestandsförderung)'!$E$161)*'Eingabe (Bestandsförderung)'!$E$159-R134</f>
        <v>0</v>
      </c>
      <c r="S130" s="315">
        <f>(S132+'Eingabe (Bestandsförderung)'!$E$161)*'Eingabe (Bestandsförderung)'!$E$159-S134</f>
        <v>0</v>
      </c>
      <c r="T130" s="315">
        <f>(T132+'Eingabe (Bestandsförderung)'!$E$161)*'Eingabe (Bestandsförderung)'!$E$159-T134</f>
        <v>0</v>
      </c>
      <c r="U130" s="315">
        <f>(U132+'Eingabe (Bestandsförderung)'!$E$161)*'Eingabe (Bestandsförderung)'!$E$159-U134</f>
        <v>0</v>
      </c>
      <c r="V130" s="315">
        <f>(V132+'Eingabe (Bestandsförderung)'!$E$161)*'Eingabe (Bestandsförderung)'!$E$159-V134</f>
        <v>0</v>
      </c>
      <c r="W130" s="315">
        <f>(W132+'Eingabe (Bestandsförderung)'!$E$161)*'Eingabe (Bestandsförderung)'!$E$159-W134</f>
        <v>0</v>
      </c>
      <c r="X130" s="315">
        <f>(X132+'Eingabe (Bestandsförderung)'!$E$161)*'Eingabe (Bestandsförderung)'!$E$159-X134</f>
        <v>0</v>
      </c>
      <c r="Y130" s="315">
        <f>(Y132+'Eingabe (Bestandsförderung)'!$E$161)*'Eingabe (Bestandsförderung)'!$E$159-Y134</f>
        <v>0</v>
      </c>
      <c r="Z130" s="315">
        <f>(Z132+'Eingabe (Bestandsförderung)'!$E$161)*'Eingabe (Bestandsförderung)'!$E$159-Z134</f>
        <v>0</v>
      </c>
      <c r="AA130" s="315">
        <f>(AA132+'Eingabe (Bestandsförderung)'!$E$161)*'Eingabe (Bestandsförderung)'!$E$159-AA134</f>
        <v>0</v>
      </c>
      <c r="AB130" s="315">
        <f>(AB132+'Eingabe (Bestandsförderung)'!$E$161)*'Eingabe (Bestandsförderung)'!$E$159-AB134</f>
        <v>0</v>
      </c>
      <c r="AC130" s="315">
        <f>(AC132+'Eingabe (Bestandsförderung)'!$E$161)*'Eingabe (Bestandsförderung)'!$E$159-AC134</f>
        <v>0</v>
      </c>
      <c r="AD130" s="315">
        <f>(AD132+'Eingabe (Bestandsförderung)'!$E$161)*'Eingabe (Bestandsförderung)'!$E$159-AD134</f>
        <v>0</v>
      </c>
      <c r="AE130" s="315">
        <f>(AE132+'Eingabe (Bestandsförderung)'!$E$161)*'Eingabe (Bestandsförderung)'!$E$159-AE134</f>
        <v>0</v>
      </c>
      <c r="AF130" s="315">
        <f>(AF132+'Eingabe (Bestandsförderung)'!$E$161)*'Eingabe (Bestandsförderung)'!$E$159-AF134</f>
        <v>0</v>
      </c>
      <c r="AG130" s="315">
        <f>(AG132+'Eingabe (Bestandsförderung)'!$E$161)*'Eingabe (Bestandsförderung)'!$E$159-AG134</f>
        <v>0</v>
      </c>
      <c r="AH130" s="248"/>
    </row>
    <row r="131" spans="1:71" s="204" customFormat="1" ht="13" outlineLevel="1">
      <c r="A131" s="279"/>
      <c r="B131" s="312" t="s">
        <v>83</v>
      </c>
      <c r="C131" s="315"/>
      <c r="D131" s="315">
        <f t="shared" ref="D131:AB131" si="24">IF(C128&lt;=0,D128,C128-D128)</f>
        <v>0</v>
      </c>
      <c r="E131" s="315">
        <f t="shared" si="24"/>
        <v>0</v>
      </c>
      <c r="F131" s="315">
        <f t="shared" si="24"/>
        <v>0</v>
      </c>
      <c r="G131" s="315">
        <f t="shared" si="24"/>
        <v>0</v>
      </c>
      <c r="H131" s="315">
        <f t="shared" si="24"/>
        <v>0</v>
      </c>
      <c r="I131" s="315">
        <f t="shared" si="24"/>
        <v>0</v>
      </c>
      <c r="J131" s="315">
        <f t="shared" si="24"/>
        <v>0</v>
      </c>
      <c r="K131" s="315">
        <f t="shared" si="24"/>
        <v>0</v>
      </c>
      <c r="L131" s="315">
        <f t="shared" si="24"/>
        <v>0</v>
      </c>
      <c r="M131" s="315">
        <f t="shared" si="24"/>
        <v>0</v>
      </c>
      <c r="N131" s="315">
        <f t="shared" si="24"/>
        <v>0</v>
      </c>
      <c r="O131" s="315">
        <f t="shared" si="24"/>
        <v>0</v>
      </c>
      <c r="P131" s="315">
        <f t="shared" si="24"/>
        <v>0</v>
      </c>
      <c r="Q131" s="315">
        <f t="shared" si="24"/>
        <v>0</v>
      </c>
      <c r="R131" s="315">
        <f t="shared" si="24"/>
        <v>0</v>
      </c>
      <c r="S131" s="315">
        <f t="shared" si="24"/>
        <v>0</v>
      </c>
      <c r="T131" s="315">
        <f t="shared" si="24"/>
        <v>0</v>
      </c>
      <c r="U131" s="315">
        <f t="shared" si="24"/>
        <v>0</v>
      </c>
      <c r="V131" s="315">
        <f t="shared" si="24"/>
        <v>0</v>
      </c>
      <c r="W131" s="315">
        <f t="shared" si="24"/>
        <v>0</v>
      </c>
      <c r="X131" s="315">
        <f t="shared" si="24"/>
        <v>0</v>
      </c>
      <c r="Y131" s="315">
        <f t="shared" si="24"/>
        <v>0</v>
      </c>
      <c r="Z131" s="315">
        <f t="shared" si="24"/>
        <v>0</v>
      </c>
      <c r="AA131" s="315">
        <f t="shared" si="24"/>
        <v>0</v>
      </c>
      <c r="AB131" s="315">
        <f t="shared" si="24"/>
        <v>0</v>
      </c>
      <c r="AC131" s="315">
        <f>IF(AB128&lt;=0,AC128,AB128-AC128)</f>
        <v>0</v>
      </c>
      <c r="AD131" s="315">
        <f>IF(AC128&lt;=0,AD128,AC128-AD128)</f>
        <v>0</v>
      </c>
      <c r="AE131" s="315">
        <f>IF(AD128&lt;=0,AE128,AD128-AE128)</f>
        <v>0</v>
      </c>
      <c r="AF131" s="315">
        <f>IF(AE128&lt;=0,AF128,AE128-AF128)</f>
        <v>0</v>
      </c>
      <c r="AG131" s="315">
        <f>IF(AF128&lt;=0,AG128,AF128-AG128)</f>
        <v>0</v>
      </c>
      <c r="AH131" s="248"/>
      <c r="BS131" s="249"/>
    </row>
    <row r="132" spans="1:71" s="204" customFormat="1" ht="13" outlineLevel="1">
      <c r="A132" s="279"/>
      <c r="B132" s="312" t="s">
        <v>84</v>
      </c>
      <c r="C132" s="316"/>
      <c r="D132" s="317">
        <f>IF('Berechnung (Bestandsförderung)'!D12&lt;='Eingabe (Bestandsförderung)'!$E$163,'Eingabe (Bestandsförderung)'!$E$162,'Eingabe (Bestandsförderung)'!$E$164)</f>
        <v>4.6210000000000001E-2</v>
      </c>
      <c r="E132" s="317">
        <f>IF('Berechnung (Bestandsförderung)'!E12&lt;='Eingabe (Bestandsförderung)'!$E$163,'Eingabe (Bestandsförderung)'!$E$162,'Eingabe (Bestandsförderung)'!$E$164)</f>
        <v>4.6210000000000001E-2</v>
      </c>
      <c r="F132" s="317">
        <f>IF('Berechnung (Bestandsförderung)'!F12&lt;='Eingabe (Bestandsförderung)'!$E$163,'Eingabe (Bestandsförderung)'!$E$162,'Eingabe (Bestandsförderung)'!$E$164)</f>
        <v>4.6210000000000001E-2</v>
      </c>
      <c r="G132" s="317">
        <f>IF('Berechnung (Bestandsförderung)'!G12&lt;='Eingabe (Bestandsförderung)'!$E$163,'Eingabe (Bestandsförderung)'!$E$162,'Eingabe (Bestandsförderung)'!$E$164)</f>
        <v>4.6210000000000001E-2</v>
      </c>
      <c r="H132" s="317">
        <f>IF('Berechnung (Bestandsförderung)'!H12&lt;='Eingabe (Bestandsförderung)'!$E$163,'Eingabe (Bestandsförderung)'!$E$162,'Eingabe (Bestandsförderung)'!$E$164)</f>
        <v>4.6210000000000001E-2</v>
      </c>
      <c r="I132" s="317">
        <f>IF('Berechnung (Bestandsförderung)'!I12&lt;='Eingabe (Bestandsförderung)'!$E$163,'Eingabe (Bestandsförderung)'!$E$162,'Eingabe (Bestandsförderung)'!$E$164)</f>
        <v>4.6210000000000001E-2</v>
      </c>
      <c r="J132" s="317">
        <f>IF('Berechnung (Bestandsförderung)'!J12&lt;='Eingabe (Bestandsförderung)'!$E$163,'Eingabe (Bestandsförderung)'!$E$162,'Eingabe (Bestandsförderung)'!$E$164)</f>
        <v>4.6210000000000001E-2</v>
      </c>
      <c r="K132" s="317">
        <f>IF('Berechnung (Bestandsförderung)'!K12&lt;='Eingabe (Bestandsförderung)'!$E$163,'Eingabe (Bestandsförderung)'!$E$162,'Eingabe (Bestandsförderung)'!$E$164)</f>
        <v>4.6210000000000001E-2</v>
      </c>
      <c r="L132" s="317">
        <f>IF('Berechnung (Bestandsförderung)'!L12&lt;='Eingabe (Bestandsförderung)'!$E$163,'Eingabe (Bestandsförderung)'!$E$162,'Eingabe (Bestandsförderung)'!$E$164)</f>
        <v>4.6210000000000001E-2</v>
      </c>
      <c r="M132" s="317">
        <f>IF('Berechnung (Bestandsförderung)'!M12&lt;='Eingabe (Bestandsförderung)'!$E$163,'Eingabe (Bestandsförderung)'!$E$162,'Eingabe (Bestandsförderung)'!$E$164)</f>
        <v>4.6210000000000001E-2</v>
      </c>
      <c r="N132" s="317">
        <f>IF('Berechnung (Bestandsförderung)'!N12&lt;='Eingabe (Bestandsförderung)'!$E$163,'Eingabe (Bestandsförderung)'!$E$162,'Eingabe (Bestandsförderung)'!$E$164)</f>
        <v>4.6210000000000001E-2</v>
      </c>
      <c r="O132" s="317">
        <f>IF('Berechnung (Bestandsförderung)'!O12&lt;='Eingabe (Bestandsförderung)'!$E$163,'Eingabe (Bestandsförderung)'!$E$162,'Eingabe (Bestandsförderung)'!$E$164)</f>
        <v>4.6210000000000001E-2</v>
      </c>
      <c r="P132" s="317">
        <f>IF('Berechnung (Bestandsförderung)'!P12&lt;='Eingabe (Bestandsförderung)'!$E$163,'Eingabe (Bestandsförderung)'!$E$162,'Eingabe (Bestandsförderung)'!$E$164)</f>
        <v>4.6210000000000001E-2</v>
      </c>
      <c r="Q132" s="317">
        <f>IF('Berechnung (Bestandsförderung)'!Q12&lt;='Eingabe (Bestandsförderung)'!$E$163,'Eingabe (Bestandsförderung)'!$E$162,'Eingabe (Bestandsförderung)'!$E$164)</f>
        <v>4.6210000000000001E-2</v>
      </c>
      <c r="R132" s="317">
        <f>IF('Berechnung (Bestandsförderung)'!R12&lt;='Eingabe (Bestandsförderung)'!$E$163,'Eingabe (Bestandsförderung)'!$E$162,'Eingabe (Bestandsförderung)'!$E$164)</f>
        <v>4.6210000000000001E-2</v>
      </c>
      <c r="S132" s="317">
        <f>IF('Berechnung (Bestandsförderung)'!S12&lt;='Eingabe (Bestandsförderung)'!$E$163,'Eingabe (Bestandsförderung)'!$E$162,'Eingabe (Bestandsförderung)'!$E$164)</f>
        <v>4.6210000000000001E-2</v>
      </c>
      <c r="T132" s="317">
        <f>IF('Berechnung (Bestandsförderung)'!T12&lt;='Eingabe (Bestandsförderung)'!$E$163,'Eingabe (Bestandsförderung)'!$E$162,'Eingabe (Bestandsförderung)'!$E$164)</f>
        <v>4.6210000000000001E-2</v>
      </c>
      <c r="U132" s="317">
        <f>IF('Berechnung (Bestandsförderung)'!U12&lt;='Eingabe (Bestandsförderung)'!$E$163,'Eingabe (Bestandsförderung)'!$E$162,'Eingabe (Bestandsförderung)'!$E$164)</f>
        <v>4.6210000000000001E-2</v>
      </c>
      <c r="V132" s="317">
        <f>IF('Berechnung (Bestandsförderung)'!V12&lt;='Eingabe (Bestandsförderung)'!$E$163,'Eingabe (Bestandsförderung)'!$E$162,'Eingabe (Bestandsförderung)'!$E$164)</f>
        <v>4.6210000000000001E-2</v>
      </c>
      <c r="W132" s="317">
        <f>IF('Berechnung (Bestandsförderung)'!W12&lt;='Eingabe (Bestandsförderung)'!$E$163,'Eingabe (Bestandsförderung)'!$E$162,'Eingabe (Bestandsförderung)'!$E$164)</f>
        <v>4.6210000000000001E-2</v>
      </c>
      <c r="X132" s="317">
        <f>IF('Berechnung (Bestandsförderung)'!X12&lt;='Eingabe (Bestandsförderung)'!$E$163,'Eingabe (Bestandsförderung)'!$E$162,'Eingabe (Bestandsförderung)'!$E$164)</f>
        <v>4.6210000000000001E-2</v>
      </c>
      <c r="Y132" s="317">
        <f>IF('Berechnung (Bestandsförderung)'!Y12&lt;='Eingabe (Bestandsförderung)'!$E$163,'Eingabe (Bestandsförderung)'!$E$162,'Eingabe (Bestandsförderung)'!$E$164)</f>
        <v>4.6210000000000001E-2</v>
      </c>
      <c r="Z132" s="317">
        <f>IF('Berechnung (Bestandsförderung)'!Z12&lt;='Eingabe (Bestandsförderung)'!$E$163,'Eingabe (Bestandsförderung)'!$E$162,'Eingabe (Bestandsförderung)'!$E$164)</f>
        <v>4.6210000000000001E-2</v>
      </c>
      <c r="AA132" s="317">
        <f>IF('Berechnung (Bestandsförderung)'!AA12&lt;='Eingabe (Bestandsförderung)'!$E$163,'Eingabe (Bestandsförderung)'!$E$162,'Eingabe (Bestandsförderung)'!$E$164)</f>
        <v>4.6210000000000001E-2</v>
      </c>
      <c r="AB132" s="317">
        <f>IF('Berechnung (Bestandsförderung)'!AB12&lt;='Eingabe (Bestandsförderung)'!$E$163,'Eingabe (Bestandsförderung)'!$E$162,'Eingabe (Bestandsförderung)'!$E$164)</f>
        <v>4.6210000000000001E-2</v>
      </c>
      <c r="AC132" s="317">
        <f>IF('Berechnung (Bestandsförderung)'!AC12&lt;='Eingabe (Bestandsförderung)'!$E$163,'Eingabe (Bestandsförderung)'!$E$162,'Eingabe (Bestandsförderung)'!$E$164)</f>
        <v>4.6210000000000001E-2</v>
      </c>
      <c r="AD132" s="317">
        <f>IF('Berechnung (Bestandsförderung)'!AD12&lt;='Eingabe (Bestandsförderung)'!$E$163,'Eingabe (Bestandsförderung)'!$E$162,'Eingabe (Bestandsförderung)'!$E$164)</f>
        <v>4.6210000000000001E-2</v>
      </c>
      <c r="AE132" s="317">
        <f>IF('Berechnung (Bestandsförderung)'!AE12&lt;='Eingabe (Bestandsförderung)'!$E$163,'Eingabe (Bestandsförderung)'!$E$162,'Eingabe (Bestandsförderung)'!$E$164)</f>
        <v>4.6210000000000001E-2</v>
      </c>
      <c r="AF132" s="317">
        <f>IF('Berechnung (Bestandsförderung)'!AF12&lt;='Eingabe (Bestandsförderung)'!$E$163,'Eingabe (Bestandsförderung)'!$E$162,'Eingabe (Bestandsförderung)'!$E$164)</f>
        <v>4.6210000000000001E-2</v>
      </c>
      <c r="AG132" s="317">
        <f>IF('Berechnung (Bestandsförderung)'!AG12&lt;='Eingabe (Bestandsförderung)'!$E$163,'Eingabe (Bestandsförderung)'!$E$162,'Eingabe (Bestandsförderung)'!$E$164)</f>
        <v>4.6210000000000001E-2</v>
      </c>
      <c r="AH132" s="248"/>
      <c r="BS132" s="249"/>
    </row>
    <row r="133" spans="1:71" s="204" customFormat="1" ht="13" outlineLevel="1">
      <c r="A133" s="279"/>
      <c r="B133" s="312" t="s">
        <v>85</v>
      </c>
      <c r="C133" s="316"/>
      <c r="D133" s="317" t="str">
        <f t="shared" ref="D133:AB133" si="25">IF(D134&gt;0,D132,"0")</f>
        <v>0</v>
      </c>
      <c r="E133" s="317" t="str">
        <f t="shared" si="25"/>
        <v>0</v>
      </c>
      <c r="F133" s="317" t="str">
        <f t="shared" si="25"/>
        <v>0</v>
      </c>
      <c r="G133" s="317" t="str">
        <f t="shared" si="25"/>
        <v>0</v>
      </c>
      <c r="H133" s="317" t="str">
        <f t="shared" si="25"/>
        <v>0</v>
      </c>
      <c r="I133" s="317" t="str">
        <f t="shared" si="25"/>
        <v>0</v>
      </c>
      <c r="J133" s="317" t="str">
        <f t="shared" si="25"/>
        <v>0</v>
      </c>
      <c r="K133" s="317" t="str">
        <f t="shared" si="25"/>
        <v>0</v>
      </c>
      <c r="L133" s="317" t="str">
        <f t="shared" si="25"/>
        <v>0</v>
      </c>
      <c r="M133" s="317" t="str">
        <f t="shared" si="25"/>
        <v>0</v>
      </c>
      <c r="N133" s="317" t="str">
        <f t="shared" si="25"/>
        <v>0</v>
      </c>
      <c r="O133" s="317" t="str">
        <f t="shared" si="25"/>
        <v>0</v>
      </c>
      <c r="P133" s="317" t="str">
        <f t="shared" si="25"/>
        <v>0</v>
      </c>
      <c r="Q133" s="317" t="str">
        <f t="shared" si="25"/>
        <v>0</v>
      </c>
      <c r="R133" s="317" t="str">
        <f t="shared" si="25"/>
        <v>0</v>
      </c>
      <c r="S133" s="317" t="str">
        <f t="shared" si="25"/>
        <v>0</v>
      </c>
      <c r="T133" s="317" t="str">
        <f t="shared" si="25"/>
        <v>0</v>
      </c>
      <c r="U133" s="317" t="str">
        <f t="shared" si="25"/>
        <v>0</v>
      </c>
      <c r="V133" s="317" t="str">
        <f t="shared" si="25"/>
        <v>0</v>
      </c>
      <c r="W133" s="317" t="str">
        <f t="shared" si="25"/>
        <v>0</v>
      </c>
      <c r="X133" s="317" t="str">
        <f t="shared" si="25"/>
        <v>0</v>
      </c>
      <c r="Y133" s="317" t="str">
        <f t="shared" si="25"/>
        <v>0</v>
      </c>
      <c r="Z133" s="317" t="str">
        <f t="shared" si="25"/>
        <v>0</v>
      </c>
      <c r="AA133" s="317" t="str">
        <f t="shared" si="25"/>
        <v>0</v>
      </c>
      <c r="AB133" s="317" t="str">
        <f t="shared" si="25"/>
        <v>0</v>
      </c>
      <c r="AC133" s="317" t="str">
        <f>IF(AC134&gt;0,AC132,"0")</f>
        <v>0</v>
      </c>
      <c r="AD133" s="317" t="str">
        <f>IF(AD134&gt;0,AD132,"0")</f>
        <v>0</v>
      </c>
      <c r="AE133" s="317" t="str">
        <f>IF(AE134&gt;0,AE132,"0")</f>
        <v>0</v>
      </c>
      <c r="AF133" s="317" t="str">
        <f>IF(AF134&gt;0,AF132,"0")</f>
        <v>0</v>
      </c>
      <c r="AG133" s="317" t="str">
        <f>IF(AG134&gt;0,AG132,"0")</f>
        <v>0</v>
      </c>
      <c r="AH133" s="248"/>
      <c r="BS133" s="249"/>
    </row>
    <row r="134" spans="1:71" s="204" customFormat="1" ht="13.5" outlineLevel="1" thickBot="1">
      <c r="A134" s="279"/>
      <c r="B134" s="305" t="s">
        <v>86</v>
      </c>
      <c r="C134" s="318"/>
      <c r="D134" s="319">
        <f t="shared" ref="D134:AB134" si="26">(D132*C128)</f>
        <v>0</v>
      </c>
      <c r="E134" s="319">
        <f t="shared" si="26"/>
        <v>0</v>
      </c>
      <c r="F134" s="319">
        <f t="shared" si="26"/>
        <v>0</v>
      </c>
      <c r="G134" s="319">
        <f t="shared" si="26"/>
        <v>0</v>
      </c>
      <c r="H134" s="319">
        <f t="shared" si="26"/>
        <v>0</v>
      </c>
      <c r="I134" s="319">
        <f t="shared" si="26"/>
        <v>0</v>
      </c>
      <c r="J134" s="319">
        <f t="shared" si="26"/>
        <v>0</v>
      </c>
      <c r="K134" s="319">
        <f t="shared" si="26"/>
        <v>0</v>
      </c>
      <c r="L134" s="319">
        <f t="shared" si="26"/>
        <v>0</v>
      </c>
      <c r="M134" s="319">
        <f t="shared" si="26"/>
        <v>0</v>
      </c>
      <c r="N134" s="319">
        <f t="shared" si="26"/>
        <v>0</v>
      </c>
      <c r="O134" s="319">
        <f t="shared" si="26"/>
        <v>0</v>
      </c>
      <c r="P134" s="319">
        <f t="shared" si="26"/>
        <v>0</v>
      </c>
      <c r="Q134" s="319">
        <f t="shared" si="26"/>
        <v>0</v>
      </c>
      <c r="R134" s="319">
        <f t="shared" si="26"/>
        <v>0</v>
      </c>
      <c r="S134" s="319">
        <f t="shared" si="26"/>
        <v>0</v>
      </c>
      <c r="T134" s="319">
        <f t="shared" si="26"/>
        <v>0</v>
      </c>
      <c r="U134" s="319">
        <f t="shared" si="26"/>
        <v>0</v>
      </c>
      <c r="V134" s="319">
        <f t="shared" si="26"/>
        <v>0</v>
      </c>
      <c r="W134" s="319">
        <f t="shared" si="26"/>
        <v>0</v>
      </c>
      <c r="X134" s="319">
        <f t="shared" si="26"/>
        <v>0</v>
      </c>
      <c r="Y134" s="319">
        <f t="shared" si="26"/>
        <v>0</v>
      </c>
      <c r="Z134" s="319">
        <f t="shared" si="26"/>
        <v>0</v>
      </c>
      <c r="AA134" s="319">
        <f t="shared" si="26"/>
        <v>0</v>
      </c>
      <c r="AB134" s="319">
        <f t="shared" si="26"/>
        <v>0</v>
      </c>
      <c r="AC134" s="319">
        <f>(AC132*AB128)</f>
        <v>0</v>
      </c>
      <c r="AD134" s="319">
        <f>(AD132*AC128)</f>
        <v>0</v>
      </c>
      <c r="AE134" s="319">
        <f>(AE132*AD128)</f>
        <v>0</v>
      </c>
      <c r="AF134" s="319">
        <f>(AF132*AE128)</f>
        <v>0</v>
      </c>
      <c r="AG134" s="319">
        <f>(AG132*AF128)</f>
        <v>0</v>
      </c>
      <c r="AH134" s="248"/>
      <c r="BS134" s="249"/>
    </row>
    <row r="135" spans="1:71" s="204" customFormat="1" ht="13" outlineLevel="1">
      <c r="A135" s="279"/>
      <c r="B135" s="312" t="s">
        <v>88</v>
      </c>
      <c r="C135" s="313">
        <f>'Eingabe (Bestandsförderung)'!E168</f>
        <v>0</v>
      </c>
      <c r="D135" s="313">
        <f t="shared" ref="D135:AB135" si="27">IF(C135-D137&gt;0,C135-D137,0)</f>
        <v>0</v>
      </c>
      <c r="E135" s="313">
        <f t="shared" si="27"/>
        <v>0</v>
      </c>
      <c r="F135" s="313">
        <f t="shared" si="27"/>
        <v>0</v>
      </c>
      <c r="G135" s="313">
        <f t="shared" si="27"/>
        <v>0</v>
      </c>
      <c r="H135" s="313">
        <f t="shared" si="27"/>
        <v>0</v>
      </c>
      <c r="I135" s="313">
        <f t="shared" si="27"/>
        <v>0</v>
      </c>
      <c r="J135" s="313">
        <f t="shared" si="27"/>
        <v>0</v>
      </c>
      <c r="K135" s="313">
        <f t="shared" si="27"/>
        <v>0</v>
      </c>
      <c r="L135" s="313">
        <f t="shared" si="27"/>
        <v>0</v>
      </c>
      <c r="M135" s="313">
        <f t="shared" si="27"/>
        <v>0</v>
      </c>
      <c r="N135" s="313">
        <f t="shared" si="27"/>
        <v>0</v>
      </c>
      <c r="O135" s="313">
        <f t="shared" si="27"/>
        <v>0</v>
      </c>
      <c r="P135" s="313">
        <f t="shared" si="27"/>
        <v>0</v>
      </c>
      <c r="Q135" s="313">
        <f t="shared" si="27"/>
        <v>0</v>
      </c>
      <c r="R135" s="313">
        <f t="shared" si="27"/>
        <v>0</v>
      </c>
      <c r="S135" s="313">
        <f t="shared" si="27"/>
        <v>0</v>
      </c>
      <c r="T135" s="313">
        <f t="shared" si="27"/>
        <v>0</v>
      </c>
      <c r="U135" s="313">
        <f t="shared" si="27"/>
        <v>0</v>
      </c>
      <c r="V135" s="313">
        <f t="shared" si="27"/>
        <v>0</v>
      </c>
      <c r="W135" s="313">
        <f t="shared" si="27"/>
        <v>0</v>
      </c>
      <c r="X135" s="313">
        <f t="shared" si="27"/>
        <v>0</v>
      </c>
      <c r="Y135" s="313">
        <f t="shared" si="27"/>
        <v>0</v>
      </c>
      <c r="Z135" s="313">
        <f t="shared" si="27"/>
        <v>0</v>
      </c>
      <c r="AA135" s="313">
        <f t="shared" si="27"/>
        <v>0</v>
      </c>
      <c r="AB135" s="313">
        <f t="shared" si="27"/>
        <v>0</v>
      </c>
      <c r="AC135" s="313">
        <f>IF(AB135-AC137&gt;0,AB135-AC137,0)</f>
        <v>0</v>
      </c>
      <c r="AD135" s="313">
        <f>IF(AC135-AD137&gt;0,AC135-AD137,0)</f>
        <v>0</v>
      </c>
      <c r="AE135" s="313">
        <f>IF(AD135-AE137&gt;0,AD135-AE137,0)</f>
        <v>0</v>
      </c>
      <c r="AF135" s="313">
        <f>IF(AE135-AF137&gt;0,AE135-AF137,0)</f>
        <v>0</v>
      </c>
      <c r="AG135" s="313">
        <f>IF(AF135-AG137&gt;0,AF135-AG137,0)</f>
        <v>0</v>
      </c>
      <c r="AH135" s="248"/>
      <c r="BS135" s="249"/>
    </row>
    <row r="136" spans="1:71" s="204" customFormat="1" ht="13" outlineLevel="1">
      <c r="A136" s="279"/>
      <c r="B136" s="312" t="s">
        <v>81</v>
      </c>
      <c r="C136" s="314"/>
      <c r="D136" s="313">
        <f>IF(D135&gt;D137,(D139+'Eingabe (Bestandsförderung)'!$E$169)*'Eingabe (Bestandsförderung)'!$E$167,D138+D141)</f>
        <v>0</v>
      </c>
      <c r="E136" s="313">
        <f>IF(E135&gt;E137,(E139+'Eingabe (Bestandsförderung)'!$E$169)*'Eingabe (Bestandsförderung)'!$E$167,E138+E141)</f>
        <v>0</v>
      </c>
      <c r="F136" s="313">
        <f>IF(F135&gt;F137,(F139+'Eingabe (Bestandsförderung)'!$E$169)*'Eingabe (Bestandsförderung)'!$E$167,F138+F141)</f>
        <v>0</v>
      </c>
      <c r="G136" s="313">
        <f>IF(G135&gt;G137,(G139+'Eingabe (Bestandsförderung)'!$E$169)*'Eingabe (Bestandsförderung)'!$E$167,G138+G141)</f>
        <v>0</v>
      </c>
      <c r="H136" s="313">
        <f>IF(H135&gt;H137,(H139+'Eingabe (Bestandsförderung)'!$E$169)*'Eingabe (Bestandsförderung)'!$E$167,H138+H141)</f>
        <v>0</v>
      </c>
      <c r="I136" s="313">
        <f>IF(I135&gt;I137,(I139+'Eingabe (Bestandsförderung)'!$E$169)*'Eingabe (Bestandsförderung)'!$E$167,I138+I141)</f>
        <v>0</v>
      </c>
      <c r="J136" s="313">
        <f>IF(J135&gt;J137,(J139+'Eingabe (Bestandsförderung)'!$E$169)*'Eingabe (Bestandsförderung)'!$E$167,J138+J141)</f>
        <v>0</v>
      </c>
      <c r="K136" s="313">
        <f>IF(K135&gt;K137,(K139+'Eingabe (Bestandsförderung)'!$E$169)*'Eingabe (Bestandsförderung)'!$E$167,K138+K141)</f>
        <v>0</v>
      </c>
      <c r="L136" s="313">
        <f>IF(L135&gt;L137,(L139+'Eingabe (Bestandsförderung)'!$E$169)*'Eingabe (Bestandsförderung)'!$E$167,L138+L141)</f>
        <v>0</v>
      </c>
      <c r="M136" s="313">
        <f>IF(M135&gt;M137,(M139+'Eingabe (Bestandsförderung)'!$E$169)*'Eingabe (Bestandsförderung)'!$E$167,M138+M141)</f>
        <v>0</v>
      </c>
      <c r="N136" s="313">
        <f>IF(N135&gt;N137,(N139+'Eingabe (Bestandsförderung)'!$E$169)*'Eingabe (Bestandsförderung)'!$E$167,N138+N141)</f>
        <v>0</v>
      </c>
      <c r="O136" s="313">
        <f>IF(O135&gt;O137,(O139+'Eingabe (Bestandsförderung)'!$E$169)*'Eingabe (Bestandsförderung)'!$E$167,O138+O141)</f>
        <v>0</v>
      </c>
      <c r="P136" s="313">
        <f>IF(P135&gt;P137,(P139+'Eingabe (Bestandsförderung)'!$E$169)*'Eingabe (Bestandsförderung)'!$E$167,P138+P141)</f>
        <v>0</v>
      </c>
      <c r="Q136" s="313">
        <f>IF(Q135&gt;Q137,(Q139+'Eingabe (Bestandsförderung)'!$E$169)*'Eingabe (Bestandsförderung)'!$E$167,Q138+Q141)</f>
        <v>0</v>
      </c>
      <c r="R136" s="313">
        <f>IF(R135&gt;R137,(R139+'Eingabe (Bestandsförderung)'!$E$169)*'Eingabe (Bestandsförderung)'!$E$167,R138+R141)</f>
        <v>0</v>
      </c>
      <c r="S136" s="313">
        <f>IF(S135&gt;S137,(S139+'Eingabe (Bestandsförderung)'!$E$169)*'Eingabe (Bestandsförderung)'!$E$167,S138+S141)</f>
        <v>0</v>
      </c>
      <c r="T136" s="313">
        <f>IF(T135&gt;T137,(T139+'Eingabe (Bestandsförderung)'!$E$169)*'Eingabe (Bestandsförderung)'!$E$167,T138+T141)</f>
        <v>0</v>
      </c>
      <c r="U136" s="313">
        <f>IF(U135&gt;U137,(U139+'Eingabe (Bestandsförderung)'!$E$169)*'Eingabe (Bestandsförderung)'!$E$167,U138+U141)</f>
        <v>0</v>
      </c>
      <c r="V136" s="313">
        <f>IF(V135&gt;V137,(V139+'Eingabe (Bestandsförderung)'!$E$169)*'Eingabe (Bestandsförderung)'!$E$167,V138+V141)</f>
        <v>0</v>
      </c>
      <c r="W136" s="313">
        <f>IF(W135&gt;W137,(W139+'Eingabe (Bestandsförderung)'!$E$169)*'Eingabe (Bestandsförderung)'!$E$167,W138+W141)</f>
        <v>0</v>
      </c>
      <c r="X136" s="313">
        <f>IF(X135&gt;X137,(X139+'Eingabe (Bestandsförderung)'!$E$169)*'Eingabe (Bestandsförderung)'!$E$167,X138+X141)</f>
        <v>0</v>
      </c>
      <c r="Y136" s="313">
        <f>IF(Y135&gt;Y137,(Y139+'Eingabe (Bestandsförderung)'!$E$169)*'Eingabe (Bestandsförderung)'!$E$167,Y138+Y141)</f>
        <v>0</v>
      </c>
      <c r="Z136" s="313">
        <f>IF(Z135&gt;Z137,(Z139+'Eingabe (Bestandsförderung)'!$E$169)*'Eingabe (Bestandsförderung)'!$E$167,Z138+Z141)</f>
        <v>0</v>
      </c>
      <c r="AA136" s="313">
        <f>IF(AA135&gt;AA137,(AA139+'Eingabe (Bestandsförderung)'!$E$169)*'Eingabe (Bestandsförderung)'!$E$167,AA138+AA141)</f>
        <v>0</v>
      </c>
      <c r="AB136" s="313">
        <f>IF(AB135&gt;AB137,(AB139+'Eingabe (Bestandsförderung)'!$E$169)*'Eingabe (Bestandsförderung)'!$E$167,AB138+AB141)</f>
        <v>0</v>
      </c>
      <c r="AC136" s="313">
        <f>IF(AC135&gt;AC137,(AC139+'Eingabe (Bestandsförderung)'!$E$169)*'Eingabe (Bestandsförderung)'!$E$167,AC138+AC141)</f>
        <v>0</v>
      </c>
      <c r="AD136" s="313">
        <f>IF(AD135&gt;AD137,(AD139+'Eingabe (Bestandsförderung)'!$E$169)*'Eingabe (Bestandsförderung)'!$E$167,AD138+AD141)</f>
        <v>0</v>
      </c>
      <c r="AE136" s="313">
        <f>IF(AE135&gt;AE137,(AE139+'Eingabe (Bestandsförderung)'!$E$169)*'Eingabe (Bestandsförderung)'!$E$167,AE138+AE141)</f>
        <v>0</v>
      </c>
      <c r="AF136" s="313">
        <f>IF(AF135&gt;AF137,(AF139+'Eingabe (Bestandsförderung)'!$E$169)*'Eingabe (Bestandsförderung)'!$E$167,AF138+AF141)</f>
        <v>0</v>
      </c>
      <c r="AG136" s="313">
        <f>IF(AG135&gt;AG137,(AG139+'Eingabe (Bestandsförderung)'!$E$169)*'Eingabe (Bestandsförderung)'!$E$167,AG138+AG141)</f>
        <v>0</v>
      </c>
      <c r="AH136" s="248"/>
      <c r="BS136" s="249"/>
    </row>
    <row r="137" spans="1:71" s="204" customFormat="1" ht="13" outlineLevel="1">
      <c r="A137" s="279"/>
      <c r="B137" s="312" t="s">
        <v>82</v>
      </c>
      <c r="C137" s="315"/>
      <c r="D137" s="315">
        <f>(D139+'Eingabe (Bestandsförderung)'!$E$169)*'Eingabe (Bestandsförderung)'!$E$167-D141</f>
        <v>0</v>
      </c>
      <c r="E137" s="315">
        <f>(E139+'Eingabe (Bestandsförderung)'!$E$169)*'Eingabe (Bestandsförderung)'!$E$167-E141</f>
        <v>0</v>
      </c>
      <c r="F137" s="315">
        <f>(F139+'Eingabe (Bestandsförderung)'!$E$169)*'Eingabe (Bestandsförderung)'!$E$167-F141</f>
        <v>0</v>
      </c>
      <c r="G137" s="315">
        <f>(G139+'Eingabe (Bestandsförderung)'!$E$169)*'Eingabe (Bestandsförderung)'!$E$167-G141</f>
        <v>0</v>
      </c>
      <c r="H137" s="315">
        <f>(H139+'Eingabe (Bestandsförderung)'!$E$169)*'Eingabe (Bestandsförderung)'!$E$167-H141</f>
        <v>0</v>
      </c>
      <c r="I137" s="315">
        <f>(I139+'Eingabe (Bestandsförderung)'!$E$169)*'Eingabe (Bestandsförderung)'!$E$167-I141</f>
        <v>0</v>
      </c>
      <c r="J137" s="315">
        <f>(J139+'Eingabe (Bestandsförderung)'!$E$169)*'Eingabe (Bestandsförderung)'!$E$167-J141</f>
        <v>0</v>
      </c>
      <c r="K137" s="315">
        <f>(K139+'Eingabe (Bestandsförderung)'!$E$169)*'Eingabe (Bestandsförderung)'!$E$167-K141</f>
        <v>0</v>
      </c>
      <c r="L137" s="315">
        <f>(L139+'Eingabe (Bestandsförderung)'!$E$169)*'Eingabe (Bestandsförderung)'!$E$167-L141</f>
        <v>0</v>
      </c>
      <c r="M137" s="315">
        <f>(M139+'Eingabe (Bestandsförderung)'!$E$169)*'Eingabe (Bestandsförderung)'!$E$167-M141</f>
        <v>0</v>
      </c>
      <c r="N137" s="315">
        <f>(N139+'Eingabe (Bestandsförderung)'!$E$169)*'Eingabe (Bestandsförderung)'!$E$167-N141</f>
        <v>0</v>
      </c>
      <c r="O137" s="315">
        <f>(O139+'Eingabe (Bestandsförderung)'!$E$169)*'Eingabe (Bestandsförderung)'!$E$167-O141</f>
        <v>0</v>
      </c>
      <c r="P137" s="315">
        <f>(P139+'Eingabe (Bestandsförderung)'!$E$169)*'Eingabe (Bestandsförderung)'!$E$167-P141</f>
        <v>0</v>
      </c>
      <c r="Q137" s="315">
        <f>(Q139+'Eingabe (Bestandsförderung)'!$E$169)*'Eingabe (Bestandsförderung)'!$E$167-Q141</f>
        <v>0</v>
      </c>
      <c r="R137" s="315">
        <f>(R139+'Eingabe (Bestandsförderung)'!$E$169)*'Eingabe (Bestandsförderung)'!$E$167-R141</f>
        <v>0</v>
      </c>
      <c r="S137" s="315">
        <f>(S139+'Eingabe (Bestandsförderung)'!$E$169)*'Eingabe (Bestandsförderung)'!$E$167-S141</f>
        <v>0</v>
      </c>
      <c r="T137" s="315">
        <f>(T139+'Eingabe (Bestandsförderung)'!$E$169)*'Eingabe (Bestandsförderung)'!$E$167-T141</f>
        <v>0</v>
      </c>
      <c r="U137" s="315">
        <f>(U139+'Eingabe (Bestandsförderung)'!$E$169)*'Eingabe (Bestandsförderung)'!$E$167-U141</f>
        <v>0</v>
      </c>
      <c r="V137" s="315">
        <f>(V139+'Eingabe (Bestandsförderung)'!$E$169)*'Eingabe (Bestandsförderung)'!$E$167-V141</f>
        <v>0</v>
      </c>
      <c r="W137" s="315">
        <f>(W139+'Eingabe (Bestandsförderung)'!$E$169)*'Eingabe (Bestandsförderung)'!$E$167-W141</f>
        <v>0</v>
      </c>
      <c r="X137" s="315">
        <f>(X139+'Eingabe (Bestandsförderung)'!$E$169)*'Eingabe (Bestandsförderung)'!$E$167-X141</f>
        <v>0</v>
      </c>
      <c r="Y137" s="315">
        <f>(Y139+'Eingabe (Bestandsförderung)'!$E$169)*'Eingabe (Bestandsförderung)'!$E$167-Y141</f>
        <v>0</v>
      </c>
      <c r="Z137" s="315">
        <f>(Z139+'Eingabe (Bestandsförderung)'!$E$169)*'Eingabe (Bestandsförderung)'!$E$167-Z141</f>
        <v>0</v>
      </c>
      <c r="AA137" s="315">
        <f>(AA139+'Eingabe (Bestandsförderung)'!$E$169)*'Eingabe (Bestandsförderung)'!$E$167-AA141</f>
        <v>0</v>
      </c>
      <c r="AB137" s="315">
        <f>(AB139+'Eingabe (Bestandsförderung)'!$E$169)*'Eingabe (Bestandsförderung)'!$E$167-AB141</f>
        <v>0</v>
      </c>
      <c r="AC137" s="315">
        <f>(AC139+'Eingabe (Bestandsförderung)'!$E$169)*'Eingabe (Bestandsförderung)'!$E$167-AC141</f>
        <v>0</v>
      </c>
      <c r="AD137" s="315">
        <f>(AD139+'Eingabe (Bestandsförderung)'!$E$169)*'Eingabe (Bestandsförderung)'!$E$167-AD141</f>
        <v>0</v>
      </c>
      <c r="AE137" s="315">
        <f>(AE139+'Eingabe (Bestandsförderung)'!$E$169)*'Eingabe (Bestandsförderung)'!$E$167-AE141</f>
        <v>0</v>
      </c>
      <c r="AF137" s="315">
        <f>(AF139+'Eingabe (Bestandsförderung)'!$E$169)*'Eingabe (Bestandsförderung)'!$E$167-AF141</f>
        <v>0</v>
      </c>
      <c r="AG137" s="315">
        <f>(AG139+'Eingabe (Bestandsförderung)'!$E$169)*'Eingabe (Bestandsförderung)'!$E$167-AG141</f>
        <v>0</v>
      </c>
      <c r="AH137" s="248"/>
      <c r="BS137" s="249"/>
    </row>
    <row r="138" spans="1:71" s="204" customFormat="1" ht="13" outlineLevel="1">
      <c r="A138" s="279"/>
      <c r="B138" s="312" t="s">
        <v>83</v>
      </c>
      <c r="C138" s="315"/>
      <c r="D138" s="315">
        <f t="shared" ref="D138:AB138" si="28">IF(C135&lt;=0,D135,C135-D135)</f>
        <v>0</v>
      </c>
      <c r="E138" s="315">
        <f t="shared" si="28"/>
        <v>0</v>
      </c>
      <c r="F138" s="315">
        <f t="shared" si="28"/>
        <v>0</v>
      </c>
      <c r="G138" s="315">
        <f t="shared" si="28"/>
        <v>0</v>
      </c>
      <c r="H138" s="315">
        <f t="shared" si="28"/>
        <v>0</v>
      </c>
      <c r="I138" s="315">
        <f t="shared" si="28"/>
        <v>0</v>
      </c>
      <c r="J138" s="315">
        <f t="shared" si="28"/>
        <v>0</v>
      </c>
      <c r="K138" s="315">
        <f t="shared" si="28"/>
        <v>0</v>
      </c>
      <c r="L138" s="315">
        <f t="shared" si="28"/>
        <v>0</v>
      </c>
      <c r="M138" s="315">
        <f t="shared" si="28"/>
        <v>0</v>
      </c>
      <c r="N138" s="315">
        <f t="shared" si="28"/>
        <v>0</v>
      </c>
      <c r="O138" s="315">
        <f t="shared" si="28"/>
        <v>0</v>
      </c>
      <c r="P138" s="315">
        <f t="shared" si="28"/>
        <v>0</v>
      </c>
      <c r="Q138" s="315">
        <f t="shared" si="28"/>
        <v>0</v>
      </c>
      <c r="R138" s="315">
        <f t="shared" si="28"/>
        <v>0</v>
      </c>
      <c r="S138" s="315">
        <f t="shared" si="28"/>
        <v>0</v>
      </c>
      <c r="T138" s="315">
        <f t="shared" si="28"/>
        <v>0</v>
      </c>
      <c r="U138" s="315">
        <f t="shared" si="28"/>
        <v>0</v>
      </c>
      <c r="V138" s="315">
        <f t="shared" si="28"/>
        <v>0</v>
      </c>
      <c r="W138" s="315">
        <f t="shared" si="28"/>
        <v>0</v>
      </c>
      <c r="X138" s="315">
        <f t="shared" si="28"/>
        <v>0</v>
      </c>
      <c r="Y138" s="315">
        <f t="shared" si="28"/>
        <v>0</v>
      </c>
      <c r="Z138" s="315">
        <f t="shared" si="28"/>
        <v>0</v>
      </c>
      <c r="AA138" s="315">
        <f t="shared" si="28"/>
        <v>0</v>
      </c>
      <c r="AB138" s="315">
        <f t="shared" si="28"/>
        <v>0</v>
      </c>
      <c r="AC138" s="315">
        <f>IF(AB135&lt;=0,AC135,AB135-AC135)</f>
        <v>0</v>
      </c>
      <c r="AD138" s="315">
        <f>IF(AC135&lt;=0,AD135,AC135-AD135)</f>
        <v>0</v>
      </c>
      <c r="AE138" s="315">
        <f>IF(AD135&lt;=0,AE135,AD135-AE135)</f>
        <v>0</v>
      </c>
      <c r="AF138" s="315">
        <f>IF(AE135&lt;=0,AF135,AE135-AF135)</f>
        <v>0</v>
      </c>
      <c r="AG138" s="315">
        <f>IF(AF135&lt;=0,AG135,AF135-AG135)</f>
        <v>0</v>
      </c>
      <c r="AH138" s="248"/>
      <c r="BS138" s="249"/>
    </row>
    <row r="139" spans="1:71" s="204" customFormat="1" ht="13" outlineLevel="1">
      <c r="A139" s="279"/>
      <c r="B139" s="312" t="s">
        <v>84</v>
      </c>
      <c r="C139" s="316"/>
      <c r="D139" s="317">
        <f>IF('Berechnung (Bestandsförderung)'!D12&lt;='Eingabe (Bestandsförderung)'!$E$171,'Eingabe (Bestandsförderung)'!$E$170,'Eingabe (Bestandsförderung)'!$E$172)</f>
        <v>4.6210000000000001E-2</v>
      </c>
      <c r="E139" s="317">
        <f>IF('Berechnung (Bestandsförderung)'!E12&lt;='Eingabe (Bestandsförderung)'!$E$171,'Eingabe (Bestandsförderung)'!$E$170,'Eingabe (Bestandsförderung)'!$E$172)</f>
        <v>4.6210000000000001E-2</v>
      </c>
      <c r="F139" s="317">
        <f>IF('Berechnung (Bestandsförderung)'!F12&lt;='Eingabe (Bestandsförderung)'!$E$171,'Eingabe (Bestandsförderung)'!$E$170,'Eingabe (Bestandsförderung)'!$E$172)</f>
        <v>4.6210000000000001E-2</v>
      </c>
      <c r="G139" s="317">
        <f>IF('Berechnung (Bestandsförderung)'!G12&lt;='Eingabe (Bestandsförderung)'!$E$171,'Eingabe (Bestandsförderung)'!$E$170,'Eingabe (Bestandsförderung)'!$E$172)</f>
        <v>4.6210000000000001E-2</v>
      </c>
      <c r="H139" s="317">
        <f>IF('Berechnung (Bestandsförderung)'!H12&lt;='Eingabe (Bestandsförderung)'!$E$171,'Eingabe (Bestandsförderung)'!$E$170,'Eingabe (Bestandsförderung)'!$E$172)</f>
        <v>4.6210000000000001E-2</v>
      </c>
      <c r="I139" s="317">
        <f>IF('Berechnung (Bestandsförderung)'!I12&lt;='Eingabe (Bestandsförderung)'!$E$171,'Eingabe (Bestandsförderung)'!$E$170,'Eingabe (Bestandsförderung)'!$E$172)</f>
        <v>4.6210000000000001E-2</v>
      </c>
      <c r="J139" s="317">
        <f>IF('Berechnung (Bestandsförderung)'!J12&lt;='Eingabe (Bestandsförderung)'!$E$171,'Eingabe (Bestandsförderung)'!$E$170,'Eingabe (Bestandsförderung)'!$E$172)</f>
        <v>4.6210000000000001E-2</v>
      </c>
      <c r="K139" s="317">
        <f>IF('Berechnung (Bestandsförderung)'!K12&lt;='Eingabe (Bestandsförderung)'!$E$171,'Eingabe (Bestandsförderung)'!$E$170,'Eingabe (Bestandsförderung)'!$E$172)</f>
        <v>4.6210000000000001E-2</v>
      </c>
      <c r="L139" s="317">
        <f>IF('Berechnung (Bestandsförderung)'!L12&lt;='Eingabe (Bestandsförderung)'!$E$171,'Eingabe (Bestandsförderung)'!$E$170,'Eingabe (Bestandsförderung)'!$E$172)</f>
        <v>4.6210000000000001E-2</v>
      </c>
      <c r="M139" s="317">
        <f>IF('Berechnung (Bestandsförderung)'!M12&lt;='Eingabe (Bestandsförderung)'!$E$171,'Eingabe (Bestandsförderung)'!$E$170,'Eingabe (Bestandsförderung)'!$E$172)</f>
        <v>4.6210000000000001E-2</v>
      </c>
      <c r="N139" s="317">
        <f>IF('Berechnung (Bestandsförderung)'!N12&lt;='Eingabe (Bestandsförderung)'!$E$171,'Eingabe (Bestandsförderung)'!$E$170,'Eingabe (Bestandsförderung)'!$E$172)</f>
        <v>4.6210000000000001E-2</v>
      </c>
      <c r="O139" s="317">
        <f>IF('Berechnung (Bestandsförderung)'!O12&lt;='Eingabe (Bestandsförderung)'!$E$171,'Eingabe (Bestandsförderung)'!$E$170,'Eingabe (Bestandsförderung)'!$E$172)</f>
        <v>4.6210000000000001E-2</v>
      </c>
      <c r="P139" s="317">
        <f>IF('Berechnung (Bestandsförderung)'!P12&lt;='Eingabe (Bestandsförderung)'!$E$171,'Eingabe (Bestandsförderung)'!$E$170,'Eingabe (Bestandsförderung)'!$E$172)</f>
        <v>4.6210000000000001E-2</v>
      </c>
      <c r="Q139" s="317">
        <f>IF('Berechnung (Bestandsförderung)'!Q12&lt;='Eingabe (Bestandsförderung)'!$E$171,'Eingabe (Bestandsförderung)'!$E$170,'Eingabe (Bestandsförderung)'!$E$172)</f>
        <v>4.6210000000000001E-2</v>
      </c>
      <c r="R139" s="317">
        <f>IF('Berechnung (Bestandsförderung)'!R12&lt;='Eingabe (Bestandsförderung)'!$E$171,'Eingabe (Bestandsförderung)'!$E$170,'Eingabe (Bestandsförderung)'!$E$172)</f>
        <v>4.6210000000000001E-2</v>
      </c>
      <c r="S139" s="317">
        <f>IF('Berechnung (Bestandsförderung)'!S12&lt;='Eingabe (Bestandsförderung)'!$E$171,'Eingabe (Bestandsförderung)'!$E$170,'Eingabe (Bestandsförderung)'!$E$172)</f>
        <v>4.6210000000000001E-2</v>
      </c>
      <c r="T139" s="317">
        <f>IF('Berechnung (Bestandsförderung)'!T12&lt;='Eingabe (Bestandsförderung)'!$E$171,'Eingabe (Bestandsförderung)'!$E$170,'Eingabe (Bestandsförderung)'!$E$172)</f>
        <v>4.6210000000000001E-2</v>
      </c>
      <c r="U139" s="317">
        <f>IF('Berechnung (Bestandsförderung)'!U12&lt;='Eingabe (Bestandsförderung)'!$E$171,'Eingabe (Bestandsförderung)'!$E$170,'Eingabe (Bestandsförderung)'!$E$172)</f>
        <v>4.6210000000000001E-2</v>
      </c>
      <c r="V139" s="317">
        <f>IF('Berechnung (Bestandsförderung)'!V12&lt;='Eingabe (Bestandsförderung)'!$E$171,'Eingabe (Bestandsförderung)'!$E$170,'Eingabe (Bestandsförderung)'!$E$172)</f>
        <v>4.6210000000000001E-2</v>
      </c>
      <c r="W139" s="317">
        <f>IF('Berechnung (Bestandsförderung)'!W12&lt;='Eingabe (Bestandsförderung)'!$E$171,'Eingabe (Bestandsförderung)'!$E$170,'Eingabe (Bestandsförderung)'!$E$172)</f>
        <v>4.6210000000000001E-2</v>
      </c>
      <c r="X139" s="317">
        <f>IF('Berechnung (Bestandsförderung)'!X12&lt;='Eingabe (Bestandsförderung)'!$E$171,'Eingabe (Bestandsförderung)'!$E$170,'Eingabe (Bestandsförderung)'!$E$172)</f>
        <v>4.6210000000000001E-2</v>
      </c>
      <c r="Y139" s="317">
        <f>IF('Berechnung (Bestandsförderung)'!Y12&lt;='Eingabe (Bestandsförderung)'!$E$171,'Eingabe (Bestandsförderung)'!$E$170,'Eingabe (Bestandsförderung)'!$E$172)</f>
        <v>4.6210000000000001E-2</v>
      </c>
      <c r="Z139" s="317">
        <f>IF('Berechnung (Bestandsförderung)'!Z12&lt;='Eingabe (Bestandsförderung)'!$E$171,'Eingabe (Bestandsförderung)'!$E$170,'Eingabe (Bestandsförderung)'!$E$172)</f>
        <v>4.6210000000000001E-2</v>
      </c>
      <c r="AA139" s="317">
        <f>IF('Berechnung (Bestandsförderung)'!AA12&lt;='Eingabe (Bestandsförderung)'!$E$171,'Eingabe (Bestandsförderung)'!$E$170,'Eingabe (Bestandsförderung)'!$E$172)</f>
        <v>4.6210000000000001E-2</v>
      </c>
      <c r="AB139" s="317">
        <f>IF('Berechnung (Bestandsförderung)'!AB12&lt;='Eingabe (Bestandsförderung)'!$E$171,'Eingabe (Bestandsförderung)'!$E$170,'Eingabe (Bestandsförderung)'!$E$172)</f>
        <v>4.6210000000000001E-2</v>
      </c>
      <c r="AC139" s="317">
        <f>IF('Berechnung (Bestandsförderung)'!AC12&lt;='Eingabe (Bestandsförderung)'!$E$171,'Eingabe (Bestandsförderung)'!$E$170,'Eingabe (Bestandsförderung)'!$E$172)</f>
        <v>4.6210000000000001E-2</v>
      </c>
      <c r="AD139" s="317">
        <f>IF('Berechnung (Bestandsförderung)'!AD12&lt;='Eingabe (Bestandsförderung)'!$E$171,'Eingabe (Bestandsförderung)'!$E$170,'Eingabe (Bestandsförderung)'!$E$172)</f>
        <v>4.6210000000000001E-2</v>
      </c>
      <c r="AE139" s="317">
        <f>IF('Berechnung (Bestandsförderung)'!AE12&lt;='Eingabe (Bestandsförderung)'!$E$171,'Eingabe (Bestandsförderung)'!$E$170,'Eingabe (Bestandsförderung)'!$E$172)</f>
        <v>4.6210000000000001E-2</v>
      </c>
      <c r="AF139" s="317">
        <f>IF('Berechnung (Bestandsförderung)'!AF12&lt;='Eingabe (Bestandsförderung)'!$E$171,'Eingabe (Bestandsförderung)'!$E$170,'Eingabe (Bestandsförderung)'!$E$172)</f>
        <v>4.6210000000000001E-2</v>
      </c>
      <c r="AG139" s="317">
        <f>IF('Berechnung (Bestandsförderung)'!AG12&lt;='Eingabe (Bestandsförderung)'!$E$171,'Eingabe (Bestandsförderung)'!$E$170,'Eingabe (Bestandsförderung)'!$E$172)</f>
        <v>4.6210000000000001E-2</v>
      </c>
      <c r="AH139" s="248"/>
      <c r="BS139" s="249"/>
    </row>
    <row r="140" spans="1:71" s="204" customFormat="1" ht="13" outlineLevel="1">
      <c r="A140" s="279"/>
      <c r="B140" s="312" t="s">
        <v>85</v>
      </c>
      <c r="C140" s="316"/>
      <c r="D140" s="317" t="str">
        <f t="shared" ref="D140:AB140" si="29">IF(D141&gt;0,D139,"0")</f>
        <v>0</v>
      </c>
      <c r="E140" s="317" t="str">
        <f t="shared" si="29"/>
        <v>0</v>
      </c>
      <c r="F140" s="317" t="str">
        <f t="shared" si="29"/>
        <v>0</v>
      </c>
      <c r="G140" s="317" t="str">
        <f t="shared" si="29"/>
        <v>0</v>
      </c>
      <c r="H140" s="317" t="str">
        <f t="shared" si="29"/>
        <v>0</v>
      </c>
      <c r="I140" s="317" t="str">
        <f t="shared" si="29"/>
        <v>0</v>
      </c>
      <c r="J140" s="317" t="str">
        <f t="shared" si="29"/>
        <v>0</v>
      </c>
      <c r="K140" s="317" t="str">
        <f t="shared" si="29"/>
        <v>0</v>
      </c>
      <c r="L140" s="317" t="str">
        <f t="shared" si="29"/>
        <v>0</v>
      </c>
      <c r="M140" s="317" t="str">
        <f t="shared" si="29"/>
        <v>0</v>
      </c>
      <c r="N140" s="317" t="str">
        <f t="shared" si="29"/>
        <v>0</v>
      </c>
      <c r="O140" s="317" t="str">
        <f t="shared" si="29"/>
        <v>0</v>
      </c>
      <c r="P140" s="317" t="str">
        <f t="shared" si="29"/>
        <v>0</v>
      </c>
      <c r="Q140" s="317" t="str">
        <f t="shared" si="29"/>
        <v>0</v>
      </c>
      <c r="R140" s="317" t="str">
        <f t="shared" si="29"/>
        <v>0</v>
      </c>
      <c r="S140" s="317" t="str">
        <f t="shared" si="29"/>
        <v>0</v>
      </c>
      <c r="T140" s="317" t="str">
        <f t="shared" si="29"/>
        <v>0</v>
      </c>
      <c r="U140" s="317" t="str">
        <f t="shared" si="29"/>
        <v>0</v>
      </c>
      <c r="V140" s="317" t="str">
        <f t="shared" si="29"/>
        <v>0</v>
      </c>
      <c r="W140" s="317" t="str">
        <f t="shared" si="29"/>
        <v>0</v>
      </c>
      <c r="X140" s="317" t="str">
        <f t="shared" si="29"/>
        <v>0</v>
      </c>
      <c r="Y140" s="317" t="str">
        <f t="shared" si="29"/>
        <v>0</v>
      </c>
      <c r="Z140" s="317" t="str">
        <f t="shared" si="29"/>
        <v>0</v>
      </c>
      <c r="AA140" s="317" t="str">
        <f t="shared" si="29"/>
        <v>0</v>
      </c>
      <c r="AB140" s="317" t="str">
        <f t="shared" si="29"/>
        <v>0</v>
      </c>
      <c r="AC140" s="317" t="str">
        <f>IF(AC141&gt;0,AC139,"0")</f>
        <v>0</v>
      </c>
      <c r="AD140" s="317" t="str">
        <f>IF(AD141&gt;0,AD139,"0")</f>
        <v>0</v>
      </c>
      <c r="AE140" s="317" t="str">
        <f>IF(AE141&gt;0,AE139,"0")</f>
        <v>0</v>
      </c>
      <c r="AF140" s="317" t="str">
        <f>IF(AF141&gt;0,AF139,"0")</f>
        <v>0</v>
      </c>
      <c r="AG140" s="317" t="str">
        <f>IF(AG141&gt;0,AG139,"0")</f>
        <v>0</v>
      </c>
      <c r="AH140" s="248"/>
      <c r="BS140" s="249"/>
    </row>
    <row r="141" spans="1:71" s="204" customFormat="1" ht="13.5" outlineLevel="1" thickBot="1">
      <c r="A141" s="279"/>
      <c r="B141" s="305" t="s">
        <v>86</v>
      </c>
      <c r="C141" s="318"/>
      <c r="D141" s="319">
        <f t="shared" ref="D141:AB141" si="30">(D139*C135)</f>
        <v>0</v>
      </c>
      <c r="E141" s="319">
        <f t="shared" si="30"/>
        <v>0</v>
      </c>
      <c r="F141" s="319">
        <f t="shared" si="30"/>
        <v>0</v>
      </c>
      <c r="G141" s="319">
        <f t="shared" si="30"/>
        <v>0</v>
      </c>
      <c r="H141" s="319">
        <f t="shared" si="30"/>
        <v>0</v>
      </c>
      <c r="I141" s="319">
        <f t="shared" si="30"/>
        <v>0</v>
      </c>
      <c r="J141" s="319">
        <f t="shared" si="30"/>
        <v>0</v>
      </c>
      <c r="K141" s="319">
        <f t="shared" si="30"/>
        <v>0</v>
      </c>
      <c r="L141" s="319">
        <f t="shared" si="30"/>
        <v>0</v>
      </c>
      <c r="M141" s="319">
        <f t="shared" si="30"/>
        <v>0</v>
      </c>
      <c r="N141" s="319">
        <f t="shared" si="30"/>
        <v>0</v>
      </c>
      <c r="O141" s="319">
        <f t="shared" si="30"/>
        <v>0</v>
      </c>
      <c r="P141" s="319">
        <f t="shared" si="30"/>
        <v>0</v>
      </c>
      <c r="Q141" s="319">
        <f t="shared" si="30"/>
        <v>0</v>
      </c>
      <c r="R141" s="319">
        <f t="shared" si="30"/>
        <v>0</v>
      </c>
      <c r="S141" s="319">
        <f t="shared" si="30"/>
        <v>0</v>
      </c>
      <c r="T141" s="319">
        <f t="shared" si="30"/>
        <v>0</v>
      </c>
      <c r="U141" s="319">
        <f t="shared" si="30"/>
        <v>0</v>
      </c>
      <c r="V141" s="319">
        <f t="shared" si="30"/>
        <v>0</v>
      </c>
      <c r="W141" s="319">
        <f t="shared" si="30"/>
        <v>0</v>
      </c>
      <c r="X141" s="319">
        <f t="shared" si="30"/>
        <v>0</v>
      </c>
      <c r="Y141" s="319">
        <f t="shared" si="30"/>
        <v>0</v>
      </c>
      <c r="Z141" s="319">
        <f t="shared" si="30"/>
        <v>0</v>
      </c>
      <c r="AA141" s="319">
        <f t="shared" si="30"/>
        <v>0</v>
      </c>
      <c r="AB141" s="319">
        <f t="shared" si="30"/>
        <v>0</v>
      </c>
      <c r="AC141" s="319">
        <f>(AC139*AB135)</f>
        <v>0</v>
      </c>
      <c r="AD141" s="319">
        <f>(AD139*AC135)</f>
        <v>0</v>
      </c>
      <c r="AE141" s="319">
        <f>(AE139*AD135)</f>
        <v>0</v>
      </c>
      <c r="AF141" s="319">
        <f>(AF139*AE135)</f>
        <v>0</v>
      </c>
      <c r="AG141" s="319">
        <f>(AG139*AF135)</f>
        <v>0</v>
      </c>
      <c r="AH141" s="248"/>
      <c r="BS141" s="249"/>
    </row>
    <row r="142" spans="1:71" s="204" customFormat="1" ht="13" outlineLevel="1">
      <c r="A142" s="279"/>
      <c r="B142" s="312" t="s">
        <v>89</v>
      </c>
      <c r="C142" s="320"/>
      <c r="D142" s="313">
        <f t="shared" ref="D142:AB142" si="31">D122+D129+D136</f>
        <v>0</v>
      </c>
      <c r="E142" s="313">
        <f t="shared" si="31"/>
        <v>0</v>
      </c>
      <c r="F142" s="313">
        <f t="shared" si="31"/>
        <v>0</v>
      </c>
      <c r="G142" s="313">
        <f t="shared" si="31"/>
        <v>0</v>
      </c>
      <c r="H142" s="313">
        <f t="shared" si="31"/>
        <v>0</v>
      </c>
      <c r="I142" s="313">
        <f t="shared" si="31"/>
        <v>0</v>
      </c>
      <c r="J142" s="313">
        <f t="shared" si="31"/>
        <v>0</v>
      </c>
      <c r="K142" s="313">
        <f t="shared" si="31"/>
        <v>0</v>
      </c>
      <c r="L142" s="313">
        <f t="shared" si="31"/>
        <v>0</v>
      </c>
      <c r="M142" s="313">
        <f t="shared" si="31"/>
        <v>0</v>
      </c>
      <c r="N142" s="313">
        <f t="shared" si="31"/>
        <v>0</v>
      </c>
      <c r="O142" s="313">
        <f t="shared" si="31"/>
        <v>0</v>
      </c>
      <c r="P142" s="313">
        <f t="shared" si="31"/>
        <v>0</v>
      </c>
      <c r="Q142" s="313">
        <f t="shared" si="31"/>
        <v>0</v>
      </c>
      <c r="R142" s="313">
        <f t="shared" si="31"/>
        <v>0</v>
      </c>
      <c r="S142" s="313">
        <f t="shared" si="31"/>
        <v>0</v>
      </c>
      <c r="T142" s="313">
        <f t="shared" si="31"/>
        <v>0</v>
      </c>
      <c r="U142" s="313">
        <f t="shared" si="31"/>
        <v>0</v>
      </c>
      <c r="V142" s="313">
        <f t="shared" si="31"/>
        <v>0</v>
      </c>
      <c r="W142" s="313">
        <f t="shared" si="31"/>
        <v>0</v>
      </c>
      <c r="X142" s="313">
        <f t="shared" si="31"/>
        <v>0</v>
      </c>
      <c r="Y142" s="313">
        <f t="shared" si="31"/>
        <v>0</v>
      </c>
      <c r="Z142" s="313">
        <f t="shared" si="31"/>
        <v>0</v>
      </c>
      <c r="AA142" s="313">
        <f t="shared" si="31"/>
        <v>0</v>
      </c>
      <c r="AB142" s="313">
        <f t="shared" si="31"/>
        <v>0</v>
      </c>
      <c r="AC142" s="313">
        <f>AC122+AC129+AC136</f>
        <v>0</v>
      </c>
      <c r="AD142" s="313">
        <f>AD122+AD129+AD136</f>
        <v>0</v>
      </c>
      <c r="AE142" s="313">
        <f>AE122+AE129+AE136</f>
        <v>0</v>
      </c>
      <c r="AF142" s="313">
        <f>AF122+AF129+AF136</f>
        <v>0</v>
      </c>
      <c r="AG142" s="313">
        <f>AG122+AG129+AG136</f>
        <v>0</v>
      </c>
      <c r="AH142" s="248"/>
      <c r="BS142" s="249"/>
    </row>
    <row r="143" spans="1:71" s="204" customFormat="1" ht="13" outlineLevel="1">
      <c r="A143" s="279"/>
      <c r="B143" s="312" t="s">
        <v>90</v>
      </c>
      <c r="C143" s="320"/>
      <c r="D143" s="313">
        <f t="shared" ref="D143:AB143" si="32">D124+D131+D138</f>
        <v>0</v>
      </c>
      <c r="E143" s="313">
        <f t="shared" si="32"/>
        <v>0</v>
      </c>
      <c r="F143" s="313">
        <f t="shared" si="32"/>
        <v>0</v>
      </c>
      <c r="G143" s="313">
        <f t="shared" si="32"/>
        <v>0</v>
      </c>
      <c r="H143" s="313">
        <f t="shared" si="32"/>
        <v>0</v>
      </c>
      <c r="I143" s="313">
        <f t="shared" si="32"/>
        <v>0</v>
      </c>
      <c r="J143" s="313">
        <f t="shared" si="32"/>
        <v>0</v>
      </c>
      <c r="K143" s="313">
        <f t="shared" si="32"/>
        <v>0</v>
      </c>
      <c r="L143" s="313">
        <f t="shared" si="32"/>
        <v>0</v>
      </c>
      <c r="M143" s="313">
        <f t="shared" si="32"/>
        <v>0</v>
      </c>
      <c r="N143" s="313">
        <f t="shared" si="32"/>
        <v>0</v>
      </c>
      <c r="O143" s="313">
        <f t="shared" si="32"/>
        <v>0</v>
      </c>
      <c r="P143" s="313">
        <f t="shared" si="32"/>
        <v>0</v>
      </c>
      <c r="Q143" s="313">
        <f t="shared" si="32"/>
        <v>0</v>
      </c>
      <c r="R143" s="313">
        <f t="shared" si="32"/>
        <v>0</v>
      </c>
      <c r="S143" s="313">
        <f t="shared" si="32"/>
        <v>0</v>
      </c>
      <c r="T143" s="313">
        <f t="shared" si="32"/>
        <v>0</v>
      </c>
      <c r="U143" s="313">
        <f t="shared" si="32"/>
        <v>0</v>
      </c>
      <c r="V143" s="313">
        <f t="shared" si="32"/>
        <v>0</v>
      </c>
      <c r="W143" s="313">
        <f t="shared" si="32"/>
        <v>0</v>
      </c>
      <c r="X143" s="313">
        <f t="shared" si="32"/>
        <v>0</v>
      </c>
      <c r="Y143" s="313">
        <f t="shared" si="32"/>
        <v>0</v>
      </c>
      <c r="Z143" s="313">
        <f t="shared" si="32"/>
        <v>0</v>
      </c>
      <c r="AA143" s="313">
        <f t="shared" si="32"/>
        <v>0</v>
      </c>
      <c r="AB143" s="313">
        <f t="shared" si="32"/>
        <v>0</v>
      </c>
      <c r="AC143" s="313">
        <f>AC124+AC131+AC138</f>
        <v>0</v>
      </c>
      <c r="AD143" s="313">
        <f>AD124+AD131+AD138</f>
        <v>0</v>
      </c>
      <c r="AE143" s="313">
        <f>AE124+AE131+AE138</f>
        <v>0</v>
      </c>
      <c r="AF143" s="313">
        <f>AF124+AF131+AF138</f>
        <v>0</v>
      </c>
      <c r="AG143" s="313">
        <f>AG124+AG131+AG138</f>
        <v>0</v>
      </c>
      <c r="AH143" s="248"/>
      <c r="BS143" s="249"/>
    </row>
    <row r="144" spans="1:71" s="204" customFormat="1" ht="13" outlineLevel="1">
      <c r="A144" s="279"/>
      <c r="B144" s="312" t="s">
        <v>91</v>
      </c>
      <c r="C144" s="320"/>
      <c r="D144" s="313">
        <f t="shared" ref="D144:AB144" si="33">D127+D134+D141</f>
        <v>0</v>
      </c>
      <c r="E144" s="313">
        <f t="shared" si="33"/>
        <v>0</v>
      </c>
      <c r="F144" s="313">
        <f t="shared" si="33"/>
        <v>0</v>
      </c>
      <c r="G144" s="313">
        <f t="shared" si="33"/>
        <v>0</v>
      </c>
      <c r="H144" s="313">
        <f t="shared" si="33"/>
        <v>0</v>
      </c>
      <c r="I144" s="313">
        <f t="shared" si="33"/>
        <v>0</v>
      </c>
      <c r="J144" s="313">
        <f t="shared" si="33"/>
        <v>0</v>
      </c>
      <c r="K144" s="313">
        <f t="shared" si="33"/>
        <v>0</v>
      </c>
      <c r="L144" s="313">
        <f t="shared" si="33"/>
        <v>0</v>
      </c>
      <c r="M144" s="313">
        <f t="shared" si="33"/>
        <v>0</v>
      </c>
      <c r="N144" s="313">
        <f t="shared" si="33"/>
        <v>0</v>
      </c>
      <c r="O144" s="313">
        <f t="shared" si="33"/>
        <v>0</v>
      </c>
      <c r="P144" s="313">
        <f t="shared" si="33"/>
        <v>0</v>
      </c>
      <c r="Q144" s="313">
        <f t="shared" si="33"/>
        <v>0</v>
      </c>
      <c r="R144" s="313">
        <f t="shared" si="33"/>
        <v>0</v>
      </c>
      <c r="S144" s="313">
        <f t="shared" si="33"/>
        <v>0</v>
      </c>
      <c r="T144" s="313">
        <f t="shared" si="33"/>
        <v>0</v>
      </c>
      <c r="U144" s="313">
        <f t="shared" si="33"/>
        <v>0</v>
      </c>
      <c r="V144" s="313">
        <f t="shared" si="33"/>
        <v>0</v>
      </c>
      <c r="W144" s="313">
        <f t="shared" si="33"/>
        <v>0</v>
      </c>
      <c r="X144" s="313">
        <f t="shared" si="33"/>
        <v>0</v>
      </c>
      <c r="Y144" s="313">
        <f t="shared" si="33"/>
        <v>0</v>
      </c>
      <c r="Z144" s="313">
        <f t="shared" si="33"/>
        <v>0</v>
      </c>
      <c r="AA144" s="313">
        <f t="shared" si="33"/>
        <v>0</v>
      </c>
      <c r="AB144" s="313">
        <f t="shared" si="33"/>
        <v>0</v>
      </c>
      <c r="AC144" s="313">
        <f>AC127+AC134+AC141</f>
        <v>0</v>
      </c>
      <c r="AD144" s="313">
        <f>AD127+AD134+AD141</f>
        <v>0</v>
      </c>
      <c r="AE144" s="313">
        <f>AE127+AE134+AE141</f>
        <v>0</v>
      </c>
      <c r="AF144" s="313">
        <f>AF127+AF134+AF141</f>
        <v>0</v>
      </c>
      <c r="AG144" s="313">
        <f>AG127+AG134+AG141</f>
        <v>0</v>
      </c>
      <c r="AH144" s="248"/>
      <c r="BS144" s="249"/>
    </row>
    <row r="145" spans="1:71" s="204" customFormat="1" ht="13" outlineLevel="1">
      <c r="A145" s="248"/>
      <c r="B145" s="203"/>
      <c r="C145" s="205"/>
      <c r="D145" s="276"/>
      <c r="E145" s="276"/>
      <c r="F145" s="276"/>
      <c r="G145" s="276"/>
      <c r="H145" s="276"/>
      <c r="I145" s="276"/>
      <c r="J145" s="276"/>
      <c r="K145" s="276"/>
      <c r="L145" s="276"/>
      <c r="M145" s="276"/>
      <c r="N145" s="276"/>
      <c r="O145" s="276"/>
      <c r="P145" s="276"/>
      <c r="Q145" s="276"/>
      <c r="R145" s="276"/>
      <c r="S145" s="276"/>
      <c r="T145" s="276"/>
      <c r="U145" s="276"/>
      <c r="V145" s="276"/>
      <c r="W145" s="276"/>
      <c r="X145" s="276"/>
      <c r="Y145" s="276"/>
      <c r="Z145" s="276"/>
      <c r="AA145" s="276"/>
      <c r="AB145" s="276"/>
      <c r="AC145" s="276"/>
      <c r="AD145" s="276"/>
      <c r="AE145" s="276"/>
      <c r="AF145" s="276"/>
      <c r="AG145" s="276"/>
      <c r="AH145" s="248"/>
      <c r="BS145" s="249"/>
    </row>
    <row r="146" spans="1:71" s="204" customFormat="1" ht="13" outlineLevel="1">
      <c r="B146" s="203"/>
      <c r="C146" s="205"/>
      <c r="D146" s="276"/>
      <c r="E146" s="276"/>
      <c r="F146" s="276"/>
      <c r="G146" s="276"/>
      <c r="H146" s="276"/>
      <c r="I146" s="276"/>
      <c r="J146" s="276"/>
      <c r="K146" s="276"/>
      <c r="L146" s="276"/>
      <c r="M146" s="276"/>
      <c r="N146" s="276"/>
      <c r="O146" s="276"/>
      <c r="P146" s="276"/>
      <c r="Q146" s="276"/>
      <c r="R146" s="276"/>
      <c r="S146" s="276"/>
      <c r="T146" s="276"/>
      <c r="U146" s="276"/>
      <c r="V146" s="276"/>
      <c r="W146" s="276"/>
      <c r="X146" s="276"/>
      <c r="Y146" s="276"/>
      <c r="Z146" s="276"/>
      <c r="AA146" s="276"/>
      <c r="AB146" s="276"/>
      <c r="AC146" s="276"/>
      <c r="AD146" s="276"/>
      <c r="AE146" s="276"/>
      <c r="AF146" s="276"/>
      <c r="AG146" s="276"/>
      <c r="AH146" s="248"/>
      <c r="BS146" s="249"/>
    </row>
    <row r="147" spans="1:71" outlineLevel="1">
      <c r="B147" s="264" t="s">
        <v>92</v>
      </c>
      <c r="AH147" s="202"/>
    </row>
    <row r="148" spans="1:71" s="250" customFormat="1" outlineLevel="1">
      <c r="A148" s="248"/>
      <c r="B148" s="264" t="s">
        <v>177</v>
      </c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/>
      <c r="O148" s="201"/>
      <c r="P148" s="201"/>
      <c r="Q148" s="201"/>
      <c r="R148" s="201"/>
      <c r="S148" s="204"/>
      <c r="T148" s="201"/>
      <c r="U148" s="201"/>
      <c r="V148" s="201"/>
      <c r="W148" s="201"/>
      <c r="X148" s="204"/>
      <c r="Y148" s="201"/>
      <c r="Z148" s="201"/>
      <c r="AA148" s="201"/>
      <c r="AB148" s="201"/>
      <c r="AC148" s="201"/>
      <c r="AD148" s="201"/>
      <c r="AE148" s="201"/>
      <c r="AF148" s="201"/>
      <c r="AG148" s="201"/>
      <c r="AH148" s="248"/>
    </row>
    <row r="149" spans="1:71" s="250" customFormat="1">
      <c r="A149" s="204"/>
      <c r="B149" s="264"/>
      <c r="C149" s="201"/>
      <c r="D149" s="201"/>
      <c r="E149" s="201"/>
      <c r="F149" s="201"/>
      <c r="G149" s="201"/>
      <c r="H149" s="201"/>
      <c r="I149" s="201"/>
      <c r="J149" s="201"/>
      <c r="K149" s="201"/>
      <c r="L149" s="201"/>
      <c r="M149" s="201"/>
      <c r="N149" s="204"/>
      <c r="O149" s="201"/>
      <c r="P149" s="201"/>
      <c r="Q149" s="201"/>
      <c r="R149" s="201"/>
      <c r="S149" s="204"/>
      <c r="T149" s="201"/>
      <c r="U149" s="201"/>
      <c r="V149" s="201"/>
      <c r="W149" s="201"/>
      <c r="X149" s="204"/>
      <c r="Y149" s="201"/>
      <c r="Z149" s="201"/>
      <c r="AA149" s="201"/>
      <c r="AB149" s="201"/>
      <c r="AC149" s="201"/>
      <c r="AD149" s="201"/>
      <c r="AE149" s="201"/>
      <c r="AF149" s="201"/>
      <c r="AG149" s="201"/>
      <c r="AH149" s="248"/>
    </row>
    <row r="150" spans="1:71" ht="13">
      <c r="B150" s="264"/>
      <c r="C150" s="265" t="s">
        <v>60</v>
      </c>
      <c r="D150" s="266" t="s">
        <v>61</v>
      </c>
      <c r="AH150" s="202"/>
    </row>
    <row r="151" spans="1:71" ht="13">
      <c r="A151" s="225"/>
      <c r="B151" s="235" t="s">
        <v>113</v>
      </c>
      <c r="C151" s="267" t="s">
        <v>47</v>
      </c>
      <c r="D151" s="228" t="s">
        <v>47</v>
      </c>
      <c r="E151" s="228" t="s">
        <v>47</v>
      </c>
      <c r="F151" s="228" t="s">
        <v>47</v>
      </c>
      <c r="G151" s="228" t="s">
        <v>47</v>
      </c>
      <c r="H151" s="228" t="s">
        <v>47</v>
      </c>
      <c r="I151" s="228" t="s">
        <v>47</v>
      </c>
      <c r="J151" s="228" t="s">
        <v>47</v>
      </c>
      <c r="K151" s="228" t="s">
        <v>47</v>
      </c>
      <c r="L151" s="228" t="s">
        <v>47</v>
      </c>
      <c r="M151" s="228" t="s">
        <v>47</v>
      </c>
      <c r="N151" s="228" t="s">
        <v>47</v>
      </c>
      <c r="O151" s="228" t="s">
        <v>47</v>
      </c>
      <c r="P151" s="228" t="s">
        <v>47</v>
      </c>
      <c r="Q151" s="228" t="s">
        <v>47</v>
      </c>
      <c r="R151" s="228" t="s">
        <v>47</v>
      </c>
      <c r="S151" s="228" t="s">
        <v>47</v>
      </c>
      <c r="T151" s="228" t="s">
        <v>47</v>
      </c>
      <c r="U151" s="228" t="s">
        <v>47</v>
      </c>
      <c r="V151" s="228" t="s">
        <v>47</v>
      </c>
      <c r="W151" s="228" t="s">
        <v>47</v>
      </c>
      <c r="X151" s="228" t="s">
        <v>47</v>
      </c>
      <c r="Y151" s="228" t="s">
        <v>47</v>
      </c>
      <c r="Z151" s="228" t="s">
        <v>47</v>
      </c>
      <c r="AA151" s="228" t="s">
        <v>47</v>
      </c>
      <c r="AB151" s="228" t="s">
        <v>47</v>
      </c>
      <c r="AC151" s="228" t="s">
        <v>47</v>
      </c>
      <c r="AD151" s="228" t="s">
        <v>47</v>
      </c>
      <c r="AE151" s="228" t="s">
        <v>47</v>
      </c>
      <c r="AF151" s="228" t="s">
        <v>47</v>
      </c>
      <c r="AG151" s="228" t="s">
        <v>47</v>
      </c>
      <c r="AH151" s="202"/>
    </row>
    <row r="152" spans="1:71" s="250" customFormat="1" ht="13" outlineLevel="1">
      <c r="A152" s="248"/>
      <c r="B152" s="274" t="s">
        <v>62</v>
      </c>
      <c r="C152" s="268"/>
      <c r="D152" s="269"/>
      <c r="E152" s="269"/>
      <c r="F152" s="269"/>
      <c r="G152" s="269"/>
      <c r="H152" s="269"/>
      <c r="I152" s="269"/>
      <c r="J152" s="269"/>
      <c r="K152" s="269"/>
      <c r="L152" s="269"/>
      <c r="M152" s="269"/>
      <c r="N152" s="269"/>
      <c r="O152" s="269"/>
      <c r="P152" s="269"/>
      <c r="Q152" s="269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9"/>
      <c r="AD152" s="269"/>
      <c r="AE152" s="269"/>
      <c r="AF152" s="269"/>
      <c r="AG152" s="269"/>
      <c r="AH152" s="248"/>
    </row>
    <row r="153" spans="1:71" s="250" customFormat="1" ht="13" outlineLevel="1">
      <c r="A153" s="248"/>
      <c r="B153" s="264" t="s">
        <v>158</v>
      </c>
      <c r="C153" s="270">
        <f>SUM(D153:M153)</f>
        <v>0</v>
      </c>
      <c r="D153" s="238">
        <f>'Berechnung (Bestandsförderung)'!D$37*(1+$D$232)^(10-'Berechnung (Bestandsförderung)'!D$12)</f>
        <v>0</v>
      </c>
      <c r="E153" s="238">
        <f>'Berechnung (Bestandsförderung)'!E$37*(1+$D$232)^(10-'Berechnung (Bestandsförderung)'!E$12)</f>
        <v>0</v>
      </c>
      <c r="F153" s="238">
        <f>'Berechnung (Bestandsförderung)'!F$37*(1+$D$232)^(10-'Berechnung (Bestandsförderung)'!F$12)</f>
        <v>0</v>
      </c>
      <c r="G153" s="238">
        <f>'Berechnung (Bestandsförderung)'!G$37*(1+$D$232)^(10-'Berechnung (Bestandsförderung)'!G$12)</f>
        <v>0</v>
      </c>
      <c r="H153" s="238">
        <f>'Berechnung (Bestandsförderung)'!H$37*(1+$D$232)^(10-'Berechnung (Bestandsförderung)'!H$12)</f>
        <v>0</v>
      </c>
      <c r="I153" s="238">
        <f>'Berechnung (Bestandsförderung)'!I$37*(1+$D$232)^(10-'Berechnung (Bestandsförderung)'!I$12)</f>
        <v>0</v>
      </c>
      <c r="J153" s="238">
        <f>'Berechnung (Bestandsförderung)'!J$37*(1+$D$232)^(10-'Berechnung (Bestandsförderung)'!J$12)</f>
        <v>0</v>
      </c>
      <c r="K153" s="238">
        <f>'Berechnung (Bestandsförderung)'!K$37*(1+$D$232)^(10-'Berechnung (Bestandsförderung)'!K$12)</f>
        <v>0</v>
      </c>
      <c r="L153" s="238">
        <f>'Berechnung (Bestandsförderung)'!L$37*(1+$D$232)^(10-'Berechnung (Bestandsförderung)'!L$12)</f>
        <v>0</v>
      </c>
      <c r="M153" s="238">
        <f>'Berechnung (Bestandsförderung)'!M$37*(1+$D$232)^(10-'Berechnung (Bestandsförderung)'!M$12)</f>
        <v>0</v>
      </c>
      <c r="N153" s="269"/>
      <c r="O153" s="269"/>
      <c r="P153" s="269"/>
      <c r="Q153" s="269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9"/>
      <c r="AD153" s="269"/>
      <c r="AE153" s="269"/>
      <c r="AF153" s="269"/>
      <c r="AG153" s="269"/>
      <c r="AH153" s="248"/>
    </row>
    <row r="154" spans="1:71" s="295" customFormat="1" ht="13.5" outlineLevel="1" thickBot="1">
      <c r="A154" s="294"/>
      <c r="B154" s="264" t="s">
        <v>63</v>
      </c>
      <c r="C154" s="270">
        <f>SUM(D154:R154)</f>
        <v>0</v>
      </c>
      <c r="D154" s="238">
        <f>'Berechnung (Bestandsförderung)'!D$37*(1+$D$234)^(15-'Berechnung (Bestandsförderung)'!D$12)</f>
        <v>0</v>
      </c>
      <c r="E154" s="238">
        <f>'Berechnung (Bestandsförderung)'!E$37*(1+$D$234)^(15-'Berechnung (Bestandsförderung)'!E$12)</f>
        <v>0</v>
      </c>
      <c r="F154" s="238">
        <f>'Berechnung (Bestandsförderung)'!F$37*(1+$D$234)^(15-'Berechnung (Bestandsförderung)'!F$12)</f>
        <v>0</v>
      </c>
      <c r="G154" s="238">
        <f>'Berechnung (Bestandsförderung)'!G$37*(1+$D$234)^(15-'Berechnung (Bestandsförderung)'!G$12)</f>
        <v>0</v>
      </c>
      <c r="H154" s="238">
        <f>'Berechnung (Bestandsförderung)'!H$37*(1+$D$234)^(15-'Berechnung (Bestandsförderung)'!H$12)</f>
        <v>0</v>
      </c>
      <c r="I154" s="238">
        <f>'Berechnung (Bestandsförderung)'!I$37*(1+$D$234)^(15-'Berechnung (Bestandsförderung)'!I$12)</f>
        <v>0</v>
      </c>
      <c r="J154" s="238">
        <f>'Berechnung (Bestandsförderung)'!J$37*(1+$D$234)^(15-'Berechnung (Bestandsförderung)'!J$12)</f>
        <v>0</v>
      </c>
      <c r="K154" s="238">
        <f>'Berechnung (Bestandsförderung)'!K$37*(1+$D$234)^(15-'Berechnung (Bestandsförderung)'!K$12)</f>
        <v>0</v>
      </c>
      <c r="L154" s="238">
        <f>'Berechnung (Bestandsförderung)'!L$37*(1+$D$234)^(15-'Berechnung (Bestandsförderung)'!L$12)</f>
        <v>0</v>
      </c>
      <c r="M154" s="238">
        <f>'Berechnung (Bestandsförderung)'!M$37*(1+$D$234)^(15-'Berechnung (Bestandsförderung)'!M$12)</f>
        <v>0</v>
      </c>
      <c r="N154" s="238">
        <f>'Berechnung (Bestandsförderung)'!N$37*(1+$D$234)^(15-'Berechnung (Bestandsförderung)'!N$12)</f>
        <v>0</v>
      </c>
      <c r="O154" s="238">
        <f>'Berechnung (Bestandsförderung)'!O$37*(1+$D$234)^(15-'Berechnung (Bestandsförderung)'!O$12)</f>
        <v>0</v>
      </c>
      <c r="P154" s="238">
        <f>'Berechnung (Bestandsförderung)'!P$37*(1+$D$234)^(15-'Berechnung (Bestandsförderung)'!P$12)</f>
        <v>0</v>
      </c>
      <c r="Q154" s="238">
        <f>'Berechnung (Bestandsförderung)'!Q$37*(1+$D$234)^(15-'Berechnung (Bestandsförderung)'!Q$12)</f>
        <v>0</v>
      </c>
      <c r="R154" s="238">
        <f>'Berechnung (Bestandsförderung)'!R$37*(1+$D$234)^(15-'Berechnung (Bestandsförderung)'!R$12)</f>
        <v>0</v>
      </c>
      <c r="S154" s="249"/>
      <c r="T154" s="271"/>
      <c r="U154" s="271"/>
      <c r="V154" s="271"/>
      <c r="W154" s="271"/>
      <c r="X154" s="249"/>
      <c r="Y154" s="271"/>
      <c r="Z154" s="271"/>
      <c r="AA154" s="271"/>
      <c r="AB154" s="271"/>
      <c r="AC154" s="271"/>
      <c r="AD154" s="271"/>
      <c r="AE154" s="271"/>
      <c r="AF154" s="271"/>
      <c r="AG154" s="271"/>
      <c r="AH154" s="294"/>
    </row>
    <row r="155" spans="1:71" s="245" customFormat="1" ht="13" outlineLevel="1">
      <c r="A155" s="296"/>
      <c r="B155" s="264" t="s">
        <v>64</v>
      </c>
      <c r="C155" s="270">
        <f>SUM(D155:AB155)</f>
        <v>0</v>
      </c>
      <c r="D155" s="238">
        <f>'Berechnung (Bestandsförderung)'!D$37*(1+$D$236)^(25-'Berechnung (Bestandsförderung)'!D$12)</f>
        <v>0</v>
      </c>
      <c r="E155" s="238">
        <f>'Berechnung (Bestandsförderung)'!E$37*(1+$D$236)^(25-'Berechnung (Bestandsförderung)'!E$12)</f>
        <v>0</v>
      </c>
      <c r="F155" s="238">
        <f>'Berechnung (Bestandsförderung)'!F$37*(1+$D$236)^(25-'Berechnung (Bestandsförderung)'!F$12)</f>
        <v>0</v>
      </c>
      <c r="G155" s="238">
        <f>'Berechnung (Bestandsförderung)'!G$37*(1+$D$236)^(25-'Berechnung (Bestandsförderung)'!G$12)</f>
        <v>0</v>
      </c>
      <c r="H155" s="238">
        <f>'Berechnung (Bestandsförderung)'!H$37*(1+$D$236)^(25-'Berechnung (Bestandsförderung)'!H$12)</f>
        <v>0</v>
      </c>
      <c r="I155" s="238">
        <f>'Berechnung (Bestandsförderung)'!I$37*(1+$D$236)^(25-'Berechnung (Bestandsförderung)'!I$12)</f>
        <v>0</v>
      </c>
      <c r="J155" s="238">
        <f>'Berechnung (Bestandsförderung)'!J$37*(1+$D$236)^(25-'Berechnung (Bestandsförderung)'!J$12)</f>
        <v>0</v>
      </c>
      <c r="K155" s="238">
        <f>'Berechnung (Bestandsförderung)'!K$37*(1+$D$236)^(25-'Berechnung (Bestandsförderung)'!K$12)</f>
        <v>0</v>
      </c>
      <c r="L155" s="238">
        <f>'Berechnung (Bestandsförderung)'!L$37*(1+$D$236)^(25-'Berechnung (Bestandsförderung)'!L$12)</f>
        <v>0</v>
      </c>
      <c r="M155" s="238">
        <f>'Berechnung (Bestandsförderung)'!M$37*(1+$D$236)^(25-'Berechnung (Bestandsförderung)'!M$12)</f>
        <v>0</v>
      </c>
      <c r="N155" s="238">
        <f>'Berechnung (Bestandsförderung)'!N$37*(1+$D$236)^(25-'Berechnung (Bestandsförderung)'!N$12)</f>
        <v>0</v>
      </c>
      <c r="O155" s="238">
        <f>'Berechnung (Bestandsförderung)'!O$37*(1+$D$236)^(25-'Berechnung (Bestandsförderung)'!O$12)</f>
        <v>0</v>
      </c>
      <c r="P155" s="238">
        <f>'Berechnung (Bestandsförderung)'!P$37*(1+$D$236)^(25-'Berechnung (Bestandsförderung)'!P$12)</f>
        <v>0</v>
      </c>
      <c r="Q155" s="238">
        <f>'Berechnung (Bestandsförderung)'!Q$37*(1+$D$236)^(25-'Berechnung (Bestandsförderung)'!Q$12)</f>
        <v>0</v>
      </c>
      <c r="R155" s="238">
        <f>'Berechnung (Bestandsförderung)'!R$37*(1+$D$236)^(25-'Berechnung (Bestandsförderung)'!R$12)</f>
        <v>0</v>
      </c>
      <c r="S155" s="238">
        <f>'Berechnung (Bestandsförderung)'!S$37*(1+$D$236)^(25-'Berechnung (Bestandsförderung)'!S$12)</f>
        <v>0</v>
      </c>
      <c r="T155" s="238">
        <f>'Berechnung (Bestandsförderung)'!T$37*(1+$D$236)^(25-'Berechnung (Bestandsförderung)'!T$12)</f>
        <v>0</v>
      </c>
      <c r="U155" s="238">
        <f>'Berechnung (Bestandsförderung)'!U$37*(1+$D$236)^(25-'Berechnung (Bestandsförderung)'!U$12)</f>
        <v>0</v>
      </c>
      <c r="V155" s="238">
        <f>'Berechnung (Bestandsförderung)'!V$37*(1+$D$236)^(25-'Berechnung (Bestandsförderung)'!V$12)</f>
        <v>0</v>
      </c>
      <c r="W155" s="238">
        <f>'Berechnung (Bestandsförderung)'!W$37*(1+$D$236)^(25-'Berechnung (Bestandsförderung)'!W$12)</f>
        <v>0</v>
      </c>
      <c r="X155" s="238">
        <f>'Berechnung (Bestandsförderung)'!X$37*(1+$D$236)^(25-'Berechnung (Bestandsförderung)'!X$12)</f>
        <v>0</v>
      </c>
      <c r="Y155" s="238">
        <f>'Berechnung (Bestandsförderung)'!Y$37*(1+$D$236)^(25-'Berechnung (Bestandsförderung)'!Y$12)</f>
        <v>0</v>
      </c>
      <c r="Z155" s="238">
        <f>'Berechnung (Bestandsförderung)'!Z$37*(1+$D$236)^(25-'Berechnung (Bestandsförderung)'!Z$12)</f>
        <v>0</v>
      </c>
      <c r="AA155" s="238">
        <f>'Berechnung (Bestandsförderung)'!AA$37*(1+$D$236)^(25-'Berechnung (Bestandsförderung)'!AA$12)</f>
        <v>0</v>
      </c>
      <c r="AB155" s="238">
        <f>'Berechnung (Bestandsförderung)'!AB$37*(1+$D$236)^(25-'Berechnung (Bestandsförderung)'!AB$12)</f>
        <v>0</v>
      </c>
      <c r="AC155" s="381">
        <f>'Berechnung (Bestandsförderung)'!AC$37*(1+$D$236)^(25-'Berechnung (Bestandsförderung)'!AC$12)</f>
        <v>0</v>
      </c>
      <c r="AD155" s="381">
        <f>'Berechnung (Bestandsförderung)'!AD$37*(1+$D$236)^(25-'Berechnung (Bestandsförderung)'!AD$12)</f>
        <v>0</v>
      </c>
      <c r="AE155" s="381">
        <f>'Berechnung (Bestandsförderung)'!AE$37*(1+$D$236)^(25-'Berechnung (Bestandsförderung)'!AE$12)</f>
        <v>0</v>
      </c>
      <c r="AF155" s="381">
        <f>'Berechnung (Bestandsförderung)'!AF$37*(1+$D$236)^(25-'Berechnung (Bestandsförderung)'!AF$12)</f>
        <v>0</v>
      </c>
      <c r="AG155" s="381">
        <f>'Berechnung (Bestandsförderung)'!AG$37*(1+$D$236)^(25-'Berechnung (Bestandsförderung)'!AG$12)</f>
        <v>0</v>
      </c>
      <c r="AH155" s="251"/>
    </row>
    <row r="156" spans="1:71" s="245" customFormat="1" ht="13" outlineLevel="1">
      <c r="A156" s="377"/>
      <c r="B156" s="264" t="s">
        <v>159</v>
      </c>
      <c r="C156" s="270">
        <f>SUM(D156:AG156)</f>
        <v>0</v>
      </c>
      <c r="D156" s="238">
        <f>'Berechnung (Bestandsförderung)'!D$37*(1+$D$238)^(30-'Berechnung (Bestandsförderung)'!D$12)</f>
        <v>0</v>
      </c>
      <c r="E156" s="238">
        <f>'Berechnung (Bestandsförderung)'!E$37*(1+$D$238)^(30-'Berechnung (Bestandsförderung)'!E$12)</f>
        <v>0</v>
      </c>
      <c r="F156" s="238">
        <f>'Berechnung (Bestandsförderung)'!F$37*(1+$D$238)^(30-'Berechnung (Bestandsförderung)'!F$12)</f>
        <v>0</v>
      </c>
      <c r="G156" s="238">
        <f>'Berechnung (Bestandsförderung)'!G$37*(1+$D$238)^(30-'Berechnung (Bestandsförderung)'!G$12)</f>
        <v>0</v>
      </c>
      <c r="H156" s="238">
        <f>'Berechnung (Bestandsförderung)'!H$37*(1+$D$238)^(30-'Berechnung (Bestandsförderung)'!H$12)</f>
        <v>0</v>
      </c>
      <c r="I156" s="238">
        <f>'Berechnung (Bestandsförderung)'!I$37*(1+$D$238)^(30-'Berechnung (Bestandsförderung)'!I$12)</f>
        <v>0</v>
      </c>
      <c r="J156" s="238">
        <f>'Berechnung (Bestandsförderung)'!J$37*(1+$D$238)^(30-'Berechnung (Bestandsförderung)'!J$12)</f>
        <v>0</v>
      </c>
      <c r="K156" s="238">
        <f>'Berechnung (Bestandsförderung)'!K$37*(1+$D$238)^(30-'Berechnung (Bestandsförderung)'!K$12)</f>
        <v>0</v>
      </c>
      <c r="L156" s="238">
        <f>'Berechnung (Bestandsförderung)'!L$37*(1+$D$238)^(30-'Berechnung (Bestandsförderung)'!L$12)</f>
        <v>0</v>
      </c>
      <c r="M156" s="238">
        <f>'Berechnung (Bestandsförderung)'!M$37*(1+$D$238)^(30-'Berechnung (Bestandsförderung)'!M$12)</f>
        <v>0</v>
      </c>
      <c r="N156" s="238">
        <f>'Berechnung (Bestandsförderung)'!N$37*(1+$D$238)^(30-'Berechnung (Bestandsförderung)'!N$12)</f>
        <v>0</v>
      </c>
      <c r="O156" s="238">
        <f>'Berechnung (Bestandsförderung)'!O$37*(1+$D$238)^(30-'Berechnung (Bestandsförderung)'!O$12)</f>
        <v>0</v>
      </c>
      <c r="P156" s="238">
        <f>'Berechnung (Bestandsförderung)'!P$37*(1+$D$238)^(30-'Berechnung (Bestandsförderung)'!P$12)</f>
        <v>0</v>
      </c>
      <c r="Q156" s="238">
        <f>'Berechnung (Bestandsförderung)'!Q$37*(1+$D$238)^(30-'Berechnung (Bestandsförderung)'!Q$12)</f>
        <v>0</v>
      </c>
      <c r="R156" s="238">
        <f>'Berechnung (Bestandsförderung)'!R$37*(1+$D$238)^(30-'Berechnung (Bestandsförderung)'!R$12)</f>
        <v>0</v>
      </c>
      <c r="S156" s="238">
        <f>'Berechnung (Bestandsförderung)'!S$37*(1+$D$238)^(30-'Berechnung (Bestandsförderung)'!S$12)</f>
        <v>0</v>
      </c>
      <c r="T156" s="238">
        <f>'Berechnung (Bestandsförderung)'!T$37*(1+$D$238)^(30-'Berechnung (Bestandsförderung)'!T$12)</f>
        <v>0</v>
      </c>
      <c r="U156" s="238">
        <f>'Berechnung (Bestandsförderung)'!U$37*(1+$D$238)^(30-'Berechnung (Bestandsförderung)'!U$12)</f>
        <v>0</v>
      </c>
      <c r="V156" s="238">
        <f>'Berechnung (Bestandsförderung)'!V$37*(1+$D$238)^(30-'Berechnung (Bestandsförderung)'!V$12)</f>
        <v>0</v>
      </c>
      <c r="W156" s="238">
        <f>'Berechnung (Bestandsförderung)'!W$37*(1+$D$238)^(30-'Berechnung (Bestandsförderung)'!W$12)</f>
        <v>0</v>
      </c>
      <c r="X156" s="238">
        <f>'Berechnung (Bestandsförderung)'!X$37*(1+$D$238)^(30-'Berechnung (Bestandsförderung)'!X$12)</f>
        <v>0</v>
      </c>
      <c r="Y156" s="238">
        <f>'Berechnung (Bestandsförderung)'!Y$37*(1+$D$238)^(30-'Berechnung (Bestandsförderung)'!Y$12)</f>
        <v>0</v>
      </c>
      <c r="Z156" s="238">
        <f>'Berechnung (Bestandsförderung)'!Z$37*(1+$D$238)^(30-'Berechnung (Bestandsförderung)'!Z$12)</f>
        <v>0</v>
      </c>
      <c r="AA156" s="238">
        <f>'Berechnung (Bestandsförderung)'!AA$37*(1+$D$238)^(30-'Berechnung (Bestandsförderung)'!AA$12)</f>
        <v>0</v>
      </c>
      <c r="AB156" s="238">
        <f>'Berechnung (Bestandsförderung)'!AB$37*(1+$D$238)^(30-'Berechnung (Bestandsförderung)'!AB$12)</f>
        <v>0</v>
      </c>
      <c r="AC156" s="238">
        <f>'Berechnung (Bestandsförderung)'!AC$37*(1+$D$238)^(30-'Berechnung (Bestandsförderung)'!AC$12)</f>
        <v>0</v>
      </c>
      <c r="AD156" s="238">
        <f>'Berechnung (Bestandsförderung)'!AD$37*(1+$D$238)^(30-'Berechnung (Bestandsförderung)'!AD$12)</f>
        <v>0</v>
      </c>
      <c r="AE156" s="238">
        <f>'Berechnung (Bestandsförderung)'!AE$37*(1+$D$238)^(30-'Berechnung (Bestandsförderung)'!AE$12)</f>
        <v>0</v>
      </c>
      <c r="AF156" s="238">
        <f>'Berechnung (Bestandsförderung)'!AF$37*(1+$D$238)^(30-'Berechnung (Bestandsförderung)'!AF$12)</f>
        <v>0</v>
      </c>
      <c r="AG156" s="238">
        <f>'Berechnung (Bestandsförderung)'!AG$37*(1+$D$238)^(30-'Berechnung (Bestandsförderung)'!AG$12)</f>
        <v>0</v>
      </c>
      <c r="AH156" s="251"/>
    </row>
    <row r="157" spans="1:71" outlineLevel="1">
      <c r="B157" s="264" t="s">
        <v>65</v>
      </c>
      <c r="C157" s="272"/>
      <c r="D157" s="271"/>
      <c r="E157" s="271"/>
      <c r="F157" s="271"/>
      <c r="G157" s="271"/>
      <c r="H157" s="271"/>
      <c r="I157" s="271"/>
      <c r="J157" s="271"/>
      <c r="K157" s="271"/>
      <c r="L157" s="271"/>
      <c r="M157" s="271"/>
      <c r="N157" s="249"/>
      <c r="O157" s="271"/>
      <c r="P157" s="271"/>
      <c r="Q157" s="271"/>
      <c r="R157" s="271"/>
      <c r="S157" s="249"/>
      <c r="T157" s="271"/>
      <c r="U157" s="271"/>
      <c r="V157" s="271"/>
      <c r="W157" s="271"/>
      <c r="X157" s="249"/>
      <c r="Y157" s="271"/>
      <c r="Z157" s="271"/>
      <c r="AA157" s="271"/>
      <c r="AB157" s="271"/>
      <c r="AC157" s="271"/>
      <c r="AD157" s="271"/>
      <c r="AE157" s="271"/>
      <c r="AF157" s="271"/>
      <c r="AG157" s="271"/>
      <c r="AH157" s="202"/>
    </row>
    <row r="158" spans="1:71" ht="13" outlineLevel="1">
      <c r="B158" s="264" t="s">
        <v>158</v>
      </c>
      <c r="C158" s="273">
        <f>C153/(1+D232)^10</f>
        <v>0</v>
      </c>
      <c r="D158" s="271"/>
      <c r="E158" s="271"/>
      <c r="F158" s="271"/>
      <c r="G158" s="271"/>
      <c r="H158" s="271"/>
      <c r="I158" s="271"/>
      <c r="J158" s="271"/>
      <c r="K158" s="271"/>
      <c r="L158" s="271"/>
      <c r="M158" s="271"/>
      <c r="N158" s="249"/>
      <c r="O158" s="271"/>
      <c r="P158" s="271"/>
      <c r="Q158" s="271"/>
      <c r="R158" s="271"/>
      <c r="S158" s="249"/>
      <c r="T158" s="271"/>
      <c r="U158" s="271"/>
      <c r="V158" s="271"/>
      <c r="W158" s="271"/>
      <c r="X158" s="249"/>
      <c r="Y158" s="271"/>
      <c r="Z158" s="271"/>
      <c r="AA158" s="271"/>
      <c r="AB158" s="271"/>
      <c r="AC158" s="271"/>
      <c r="AD158" s="271"/>
      <c r="AE158" s="271"/>
      <c r="AF158" s="271"/>
      <c r="AG158" s="271"/>
      <c r="AH158" s="202"/>
    </row>
    <row r="159" spans="1:71" ht="13">
      <c r="B159" s="264" t="s">
        <v>63</v>
      </c>
      <c r="C159" s="273">
        <f>C154/(1+D234)^15</f>
        <v>0</v>
      </c>
      <c r="D159" s="271"/>
      <c r="E159" s="271"/>
      <c r="F159" s="271"/>
      <c r="G159" s="271"/>
      <c r="H159" s="271"/>
      <c r="I159" s="271"/>
      <c r="J159" s="271"/>
      <c r="K159" s="271"/>
      <c r="L159" s="271"/>
      <c r="M159" s="271"/>
      <c r="N159" s="271"/>
      <c r="O159" s="271"/>
      <c r="P159" s="271"/>
      <c r="Q159" s="271"/>
      <c r="R159" s="271"/>
      <c r="S159" s="271"/>
      <c r="T159" s="271"/>
      <c r="U159" s="271"/>
      <c r="V159" s="271"/>
      <c r="W159" s="271"/>
      <c r="X159" s="271"/>
      <c r="Y159" s="271"/>
      <c r="Z159" s="271"/>
      <c r="AA159" s="271"/>
      <c r="AB159" s="271"/>
      <c r="AC159" s="271"/>
      <c r="AD159" s="271"/>
      <c r="AE159" s="271"/>
      <c r="AF159" s="271"/>
      <c r="AG159" s="271"/>
      <c r="AH159" s="202"/>
    </row>
    <row r="160" spans="1:71" ht="13">
      <c r="B160" s="264" t="s">
        <v>64</v>
      </c>
      <c r="C160" s="273">
        <f>C155/(1+D236)^25</f>
        <v>0</v>
      </c>
      <c r="D160" s="271"/>
      <c r="E160" s="271"/>
      <c r="F160" s="271"/>
      <c r="G160" s="271"/>
      <c r="H160" s="271"/>
      <c r="I160" s="271"/>
      <c r="J160" s="271"/>
      <c r="K160" s="271"/>
      <c r="L160" s="271"/>
      <c r="M160" s="271"/>
      <c r="N160" s="271"/>
      <c r="O160" s="271"/>
      <c r="P160" s="271"/>
      <c r="Q160" s="271"/>
      <c r="R160" s="271"/>
      <c r="S160" s="271"/>
      <c r="T160" s="271"/>
      <c r="U160" s="271"/>
      <c r="V160" s="271"/>
      <c r="W160" s="271"/>
      <c r="X160" s="271"/>
      <c r="Y160" s="271"/>
      <c r="Z160" s="271"/>
      <c r="AA160" s="271"/>
      <c r="AB160" s="271"/>
      <c r="AC160" s="271"/>
      <c r="AD160" s="271"/>
      <c r="AE160" s="271"/>
      <c r="AF160" s="271"/>
      <c r="AG160" s="271"/>
      <c r="AH160" s="202"/>
    </row>
    <row r="161" spans="1:71" ht="13">
      <c r="B161" s="264" t="s">
        <v>159</v>
      </c>
      <c r="C161" s="273">
        <f>C156/(1+D238)^30</f>
        <v>0</v>
      </c>
      <c r="D161" s="271"/>
      <c r="E161" s="271"/>
      <c r="F161" s="271"/>
      <c r="G161" s="271"/>
      <c r="H161" s="271"/>
      <c r="I161" s="271"/>
      <c r="J161" s="271"/>
      <c r="K161" s="271"/>
      <c r="L161" s="271"/>
      <c r="M161" s="271"/>
      <c r="N161" s="271"/>
      <c r="O161" s="271"/>
      <c r="P161" s="271"/>
      <c r="Q161" s="271"/>
      <c r="R161" s="271"/>
      <c r="S161" s="271"/>
      <c r="T161" s="271"/>
      <c r="U161" s="271"/>
      <c r="V161" s="271"/>
      <c r="W161" s="271"/>
      <c r="X161" s="271"/>
      <c r="Y161" s="271"/>
      <c r="Z161" s="271"/>
      <c r="AA161" s="271"/>
      <c r="AB161" s="271"/>
      <c r="AC161" s="271"/>
      <c r="AD161" s="271"/>
      <c r="AE161" s="271"/>
      <c r="AF161" s="271"/>
      <c r="AG161" s="271"/>
      <c r="AH161" s="202"/>
    </row>
    <row r="162" spans="1:71" ht="13" outlineLevel="1">
      <c r="B162" s="264" t="s">
        <v>66</v>
      </c>
      <c r="C162" s="321"/>
      <c r="D162" s="271"/>
      <c r="E162" s="271"/>
      <c r="F162" s="271"/>
      <c r="G162" s="271"/>
      <c r="H162" s="271"/>
      <c r="I162" s="271"/>
      <c r="J162" s="271"/>
      <c r="K162" s="271"/>
      <c r="L162" s="271"/>
      <c r="M162" s="271"/>
      <c r="N162" s="249"/>
      <c r="O162" s="271"/>
      <c r="P162" s="271"/>
      <c r="Q162" s="271"/>
      <c r="R162" s="271"/>
      <c r="S162" s="249"/>
      <c r="T162" s="271"/>
      <c r="U162" s="271"/>
      <c r="V162" s="271"/>
      <c r="W162" s="271"/>
      <c r="X162" s="249"/>
      <c r="Y162" s="271"/>
      <c r="Z162" s="271"/>
      <c r="AA162" s="271"/>
      <c r="AB162" s="271"/>
      <c r="AC162" s="271"/>
      <c r="AD162" s="271"/>
      <c r="AE162" s="271"/>
      <c r="AF162" s="271"/>
      <c r="AG162" s="271"/>
      <c r="AH162" s="202"/>
    </row>
    <row r="163" spans="1:71" ht="13" outlineLevel="1">
      <c r="B163" s="264" t="s">
        <v>158</v>
      </c>
      <c r="C163" s="273">
        <f>SUM(D163:M163)</f>
        <v>0</v>
      </c>
      <c r="D163" s="238">
        <f>'Berechnung (Bestandsförderung)'!D$37/(1+$D$232)^'Berechnung (Bestandsförderung)'!D$12</f>
        <v>0</v>
      </c>
      <c r="E163" s="238">
        <f>'Berechnung (Bestandsförderung)'!E$37/(1+$D$232)^'Berechnung (Bestandsförderung)'!E$12</f>
        <v>0</v>
      </c>
      <c r="F163" s="238">
        <f>'Berechnung (Bestandsförderung)'!F$37/(1+$D$232)^'Berechnung (Bestandsförderung)'!F$12</f>
        <v>0</v>
      </c>
      <c r="G163" s="238">
        <f>'Berechnung (Bestandsförderung)'!G$37/(1+$D$232)^'Berechnung (Bestandsförderung)'!G$12</f>
        <v>0</v>
      </c>
      <c r="H163" s="238">
        <f>'Berechnung (Bestandsförderung)'!H$37/(1+$D$232)^'Berechnung (Bestandsförderung)'!H$12</f>
        <v>0</v>
      </c>
      <c r="I163" s="238">
        <f>'Berechnung (Bestandsförderung)'!I$37/(1+$D$232)^'Berechnung (Bestandsförderung)'!I$12</f>
        <v>0</v>
      </c>
      <c r="J163" s="238">
        <f>'Berechnung (Bestandsförderung)'!J$37/(1+$D$232)^'Berechnung (Bestandsförderung)'!J$12</f>
        <v>0</v>
      </c>
      <c r="K163" s="238">
        <f>'Berechnung (Bestandsförderung)'!K$37/(1+$D$232)^'Berechnung (Bestandsförderung)'!K$12</f>
        <v>0</v>
      </c>
      <c r="L163" s="238">
        <f>'Berechnung (Bestandsförderung)'!L$37/(1+$D$232)^'Berechnung (Bestandsförderung)'!L$12</f>
        <v>0</v>
      </c>
      <c r="M163" s="238">
        <f>'Berechnung (Bestandsförderung)'!M$37/(1+$D$232)^'Berechnung (Bestandsförderung)'!M$12</f>
        <v>0</v>
      </c>
      <c r="N163" s="249"/>
      <c r="O163" s="271"/>
      <c r="P163" s="271"/>
      <c r="Q163" s="271"/>
      <c r="R163" s="271"/>
      <c r="S163" s="249"/>
      <c r="T163" s="271"/>
      <c r="U163" s="271"/>
      <c r="V163" s="271"/>
      <c r="W163" s="271"/>
      <c r="X163" s="249"/>
      <c r="Y163" s="271"/>
      <c r="Z163" s="271"/>
      <c r="AA163" s="271"/>
      <c r="AB163" s="271"/>
      <c r="AC163" s="271"/>
      <c r="AD163" s="271"/>
      <c r="AE163" s="271"/>
      <c r="AF163" s="271"/>
      <c r="AG163" s="271"/>
      <c r="AH163" s="202"/>
    </row>
    <row r="164" spans="1:71" ht="13" outlineLevel="1">
      <c r="B164" s="264" t="s">
        <v>63</v>
      </c>
      <c r="C164" s="273">
        <f>SUM(D164:R164)</f>
        <v>0</v>
      </c>
      <c r="D164" s="238">
        <f>'Berechnung (Bestandsförderung)'!D$37/(1+$D$234)^'Berechnung (Bestandsförderung)'!D$12</f>
        <v>0</v>
      </c>
      <c r="E164" s="238">
        <f>'Berechnung (Bestandsförderung)'!E$37/(1+$D$234)^'Berechnung (Bestandsförderung)'!E$12</f>
        <v>0</v>
      </c>
      <c r="F164" s="238">
        <f>'Berechnung (Bestandsförderung)'!F$37/(1+$D$234)^'Berechnung (Bestandsförderung)'!F$12</f>
        <v>0</v>
      </c>
      <c r="G164" s="238">
        <f>'Berechnung (Bestandsförderung)'!G$37/(1+$D$234)^'Berechnung (Bestandsförderung)'!G$12</f>
        <v>0</v>
      </c>
      <c r="H164" s="238">
        <f>'Berechnung (Bestandsförderung)'!H$37/(1+$D$234)^'Berechnung (Bestandsförderung)'!H$12</f>
        <v>0</v>
      </c>
      <c r="I164" s="238">
        <f>'Berechnung (Bestandsförderung)'!I$37/(1+$D$234)^'Berechnung (Bestandsförderung)'!I$12</f>
        <v>0</v>
      </c>
      <c r="J164" s="238">
        <f>'Berechnung (Bestandsförderung)'!J$37/(1+$D$234)^'Berechnung (Bestandsförderung)'!J$12</f>
        <v>0</v>
      </c>
      <c r="K164" s="238">
        <f>'Berechnung (Bestandsförderung)'!K$37/(1+$D$234)^'Berechnung (Bestandsförderung)'!K$12</f>
        <v>0</v>
      </c>
      <c r="L164" s="238">
        <f>'Berechnung (Bestandsförderung)'!L$37/(1+$D$234)^'Berechnung (Bestandsförderung)'!L$12</f>
        <v>0</v>
      </c>
      <c r="M164" s="238">
        <f>'Berechnung (Bestandsförderung)'!M$37/(1+$D$234)^'Berechnung (Bestandsförderung)'!M$12</f>
        <v>0</v>
      </c>
      <c r="N164" s="238">
        <f>'Berechnung (Bestandsförderung)'!N$37/(1+$D$234)^'Berechnung (Bestandsförderung)'!N$12</f>
        <v>0</v>
      </c>
      <c r="O164" s="238">
        <f>'Berechnung (Bestandsförderung)'!O$37/(1+$D$234)^'Berechnung (Bestandsförderung)'!O$12</f>
        <v>0</v>
      </c>
      <c r="P164" s="238">
        <f>'Berechnung (Bestandsförderung)'!P$37/(1+$D$234)^'Berechnung (Bestandsförderung)'!P$12</f>
        <v>0</v>
      </c>
      <c r="Q164" s="238">
        <f>'Berechnung (Bestandsförderung)'!Q$37/(1+$D$234)^'Berechnung (Bestandsförderung)'!Q$12</f>
        <v>0</v>
      </c>
      <c r="R164" s="238">
        <f>'Berechnung (Bestandsförderung)'!R$37/(1+$D$234)^'Berechnung (Bestandsförderung)'!R$12</f>
        <v>0</v>
      </c>
      <c r="S164" s="249"/>
      <c r="T164" s="271"/>
      <c r="U164" s="271"/>
      <c r="V164" s="271"/>
      <c r="W164" s="271"/>
      <c r="X164" s="249"/>
      <c r="Y164" s="271"/>
      <c r="Z164" s="271"/>
      <c r="AA164" s="271"/>
      <c r="AB164" s="271"/>
      <c r="AC164" s="271"/>
      <c r="AD164" s="271"/>
      <c r="AE164" s="271"/>
      <c r="AF164" s="271"/>
      <c r="AG164" s="271"/>
      <c r="AH164" s="202"/>
    </row>
    <row r="165" spans="1:71" ht="13" outlineLevel="1">
      <c r="B165" s="264" t="s">
        <v>64</v>
      </c>
      <c r="C165" s="273">
        <f>SUM(D165:AB165)</f>
        <v>0</v>
      </c>
      <c r="D165" s="238">
        <f>'Berechnung (Bestandsförderung)'!D$37/(1+$D$236)^'Berechnung (Bestandsförderung)'!D$12</f>
        <v>0</v>
      </c>
      <c r="E165" s="238">
        <f>'Berechnung (Bestandsförderung)'!E$37/(1+$D$236)^'Berechnung (Bestandsförderung)'!E$12</f>
        <v>0</v>
      </c>
      <c r="F165" s="238">
        <f>'Berechnung (Bestandsförderung)'!F$37/(1+$D$236)^'Berechnung (Bestandsförderung)'!F$12</f>
        <v>0</v>
      </c>
      <c r="G165" s="238">
        <f>'Berechnung (Bestandsförderung)'!G$37/(1+$D$236)^'Berechnung (Bestandsförderung)'!G$12</f>
        <v>0</v>
      </c>
      <c r="H165" s="238">
        <f>'Berechnung (Bestandsförderung)'!H$37/(1+$D$236)^'Berechnung (Bestandsförderung)'!H$12</f>
        <v>0</v>
      </c>
      <c r="I165" s="238">
        <f>'Berechnung (Bestandsförderung)'!I$37/(1+$D$236)^'Berechnung (Bestandsförderung)'!I$12</f>
        <v>0</v>
      </c>
      <c r="J165" s="238">
        <f>'Berechnung (Bestandsförderung)'!J$37/(1+$D$236)^'Berechnung (Bestandsförderung)'!J$12</f>
        <v>0</v>
      </c>
      <c r="K165" s="238">
        <f>'Berechnung (Bestandsförderung)'!K$37/(1+$D$236)^'Berechnung (Bestandsförderung)'!K$12</f>
        <v>0</v>
      </c>
      <c r="L165" s="238">
        <f>'Berechnung (Bestandsförderung)'!L$37/(1+$D$236)^'Berechnung (Bestandsförderung)'!L$12</f>
        <v>0</v>
      </c>
      <c r="M165" s="238">
        <f>'Berechnung (Bestandsförderung)'!M$37/(1+$D$236)^'Berechnung (Bestandsförderung)'!M$12</f>
        <v>0</v>
      </c>
      <c r="N165" s="238">
        <f>'Berechnung (Bestandsförderung)'!N$37/(1+$D$236)^'Berechnung (Bestandsförderung)'!N$12</f>
        <v>0</v>
      </c>
      <c r="O165" s="238">
        <f>'Berechnung (Bestandsförderung)'!O$37/(1+$D$236)^'Berechnung (Bestandsförderung)'!O$12</f>
        <v>0</v>
      </c>
      <c r="P165" s="238">
        <f>'Berechnung (Bestandsförderung)'!P$37/(1+$D$236)^'Berechnung (Bestandsförderung)'!P$12</f>
        <v>0</v>
      </c>
      <c r="Q165" s="238">
        <f>'Berechnung (Bestandsförderung)'!Q$37/(1+$D$236)^'Berechnung (Bestandsförderung)'!Q$12</f>
        <v>0</v>
      </c>
      <c r="R165" s="238">
        <f>'Berechnung (Bestandsförderung)'!R$37/(1+$D$236)^'Berechnung (Bestandsförderung)'!R$12</f>
        <v>0</v>
      </c>
      <c r="S165" s="238">
        <f>'Berechnung (Bestandsförderung)'!S$37/(1+$D$236)^'Berechnung (Bestandsförderung)'!S$12</f>
        <v>0</v>
      </c>
      <c r="T165" s="238">
        <f>'Berechnung (Bestandsförderung)'!T$37/(1+$D$236)^'Berechnung (Bestandsförderung)'!T$12</f>
        <v>0</v>
      </c>
      <c r="U165" s="238">
        <f>'Berechnung (Bestandsförderung)'!U$37/(1+$D$236)^'Berechnung (Bestandsförderung)'!U$12</f>
        <v>0</v>
      </c>
      <c r="V165" s="238">
        <f>'Berechnung (Bestandsförderung)'!V$37/(1+$D$236)^'Berechnung (Bestandsförderung)'!V$12</f>
        <v>0</v>
      </c>
      <c r="W165" s="238">
        <f>'Berechnung (Bestandsförderung)'!W$37/(1+$D$236)^'Berechnung (Bestandsförderung)'!W$12</f>
        <v>0</v>
      </c>
      <c r="X165" s="238">
        <f>'Berechnung (Bestandsförderung)'!X$37/(1+$D$236)^'Berechnung (Bestandsförderung)'!X$12</f>
        <v>0</v>
      </c>
      <c r="Y165" s="238">
        <f>'Berechnung (Bestandsförderung)'!Y$37/(1+$D$236)^'Berechnung (Bestandsförderung)'!Y$12</f>
        <v>0</v>
      </c>
      <c r="Z165" s="238">
        <f>'Berechnung (Bestandsförderung)'!Z$37/(1+$D$236)^'Berechnung (Bestandsförderung)'!Z$12</f>
        <v>0</v>
      </c>
      <c r="AA165" s="238">
        <f>'Berechnung (Bestandsförderung)'!AA$37/(1+$D$236)^'Berechnung (Bestandsförderung)'!AA$12</f>
        <v>0</v>
      </c>
      <c r="AB165" s="238">
        <f>'Berechnung (Bestandsförderung)'!AB$37/(1+$D$236)^'Berechnung (Bestandsförderung)'!AB$12</f>
        <v>0</v>
      </c>
      <c r="AC165" s="381">
        <f>'Berechnung (Bestandsförderung)'!AC$37/(1+$D$236)^'Berechnung (Bestandsförderung)'!AC$12</f>
        <v>0</v>
      </c>
      <c r="AD165" s="381">
        <f>'Berechnung (Bestandsförderung)'!AD$37/(1+$D$236)^'Berechnung (Bestandsförderung)'!AD$12</f>
        <v>0</v>
      </c>
      <c r="AE165" s="381">
        <f>'Berechnung (Bestandsförderung)'!AE$37/(1+$D$236)^'Berechnung (Bestandsförderung)'!AE$12</f>
        <v>0</v>
      </c>
      <c r="AF165" s="381">
        <f>'Berechnung (Bestandsförderung)'!AF$37/(1+$D$236)^'Berechnung (Bestandsförderung)'!AF$12</f>
        <v>0</v>
      </c>
      <c r="AG165" s="381">
        <f>'Berechnung (Bestandsförderung)'!AG$37/(1+$D$236)^'Berechnung (Bestandsförderung)'!AG$12</f>
        <v>0</v>
      </c>
      <c r="AH165" s="202"/>
    </row>
    <row r="166" spans="1:71" ht="13" outlineLevel="1">
      <c r="B166" s="264" t="s">
        <v>159</v>
      </c>
      <c r="C166" s="273">
        <f>SUM(D166:AG166)</f>
        <v>0</v>
      </c>
      <c r="D166" s="238">
        <f>'Berechnung (Bestandsförderung)'!D$37/(1+$D$238)^'Berechnung (Bestandsförderung)'!D$12</f>
        <v>0</v>
      </c>
      <c r="E166" s="238">
        <f>'Berechnung (Bestandsförderung)'!E$37/(1+$D$238)^'Berechnung (Bestandsförderung)'!E$12</f>
        <v>0</v>
      </c>
      <c r="F166" s="238">
        <f>'Berechnung (Bestandsförderung)'!F$37/(1+$D$238)^'Berechnung (Bestandsförderung)'!F$12</f>
        <v>0</v>
      </c>
      <c r="G166" s="238">
        <f>'Berechnung (Bestandsförderung)'!G$37/(1+$D$238)^'Berechnung (Bestandsförderung)'!G$12</f>
        <v>0</v>
      </c>
      <c r="H166" s="238">
        <f>'Berechnung (Bestandsförderung)'!H$37/(1+$D$238)^'Berechnung (Bestandsförderung)'!H$12</f>
        <v>0</v>
      </c>
      <c r="I166" s="238">
        <f>'Berechnung (Bestandsförderung)'!I$37/(1+$D$238)^'Berechnung (Bestandsförderung)'!I$12</f>
        <v>0</v>
      </c>
      <c r="J166" s="238">
        <f>'Berechnung (Bestandsförderung)'!J$37/(1+$D$238)^'Berechnung (Bestandsförderung)'!J$12</f>
        <v>0</v>
      </c>
      <c r="K166" s="238">
        <f>'Berechnung (Bestandsförderung)'!K$37/(1+$D$238)^'Berechnung (Bestandsförderung)'!K$12</f>
        <v>0</v>
      </c>
      <c r="L166" s="238">
        <f>'Berechnung (Bestandsförderung)'!L$37/(1+$D$238)^'Berechnung (Bestandsförderung)'!L$12</f>
        <v>0</v>
      </c>
      <c r="M166" s="238">
        <f>'Berechnung (Bestandsförderung)'!M$37/(1+$D$238)^'Berechnung (Bestandsförderung)'!M$12</f>
        <v>0</v>
      </c>
      <c r="N166" s="238">
        <f>'Berechnung (Bestandsförderung)'!N$37/(1+$D$238)^'Berechnung (Bestandsförderung)'!N$12</f>
        <v>0</v>
      </c>
      <c r="O166" s="238">
        <f>'Berechnung (Bestandsförderung)'!O$37/(1+$D$238)^'Berechnung (Bestandsförderung)'!O$12</f>
        <v>0</v>
      </c>
      <c r="P166" s="238">
        <f>'Berechnung (Bestandsförderung)'!P$37/(1+$D$238)^'Berechnung (Bestandsförderung)'!P$12</f>
        <v>0</v>
      </c>
      <c r="Q166" s="238">
        <f>'Berechnung (Bestandsförderung)'!Q$37/(1+$D$238)^'Berechnung (Bestandsförderung)'!Q$12</f>
        <v>0</v>
      </c>
      <c r="R166" s="238">
        <f>'Berechnung (Bestandsförderung)'!R$37/(1+$D$238)^'Berechnung (Bestandsförderung)'!R$12</f>
        <v>0</v>
      </c>
      <c r="S166" s="238">
        <f>'Berechnung (Bestandsförderung)'!S$37/(1+$D$238)^'Berechnung (Bestandsförderung)'!S$12</f>
        <v>0</v>
      </c>
      <c r="T166" s="238">
        <f>'Berechnung (Bestandsförderung)'!T$37/(1+$D$238)^'Berechnung (Bestandsförderung)'!T$12</f>
        <v>0</v>
      </c>
      <c r="U166" s="238">
        <f>'Berechnung (Bestandsförderung)'!U$37/(1+$D$238)^'Berechnung (Bestandsförderung)'!U$12</f>
        <v>0</v>
      </c>
      <c r="V166" s="238">
        <f>'Berechnung (Bestandsförderung)'!V$37/(1+$D$238)^'Berechnung (Bestandsförderung)'!V$12</f>
        <v>0</v>
      </c>
      <c r="W166" s="238">
        <f>'Berechnung (Bestandsförderung)'!W$37/(1+$D$238)^'Berechnung (Bestandsförderung)'!W$12</f>
        <v>0</v>
      </c>
      <c r="X166" s="238">
        <f>'Berechnung (Bestandsförderung)'!X$37/(1+$D$238)^'Berechnung (Bestandsförderung)'!X$12</f>
        <v>0</v>
      </c>
      <c r="Y166" s="238">
        <f>'Berechnung (Bestandsförderung)'!Y$37/(1+$D$238)^'Berechnung (Bestandsförderung)'!Y$12</f>
        <v>0</v>
      </c>
      <c r="Z166" s="238">
        <f>'Berechnung (Bestandsförderung)'!Z$37/(1+$D$238)^'Berechnung (Bestandsförderung)'!Z$12</f>
        <v>0</v>
      </c>
      <c r="AA166" s="238">
        <f>'Berechnung (Bestandsförderung)'!AA$37/(1+$D$238)^'Berechnung (Bestandsförderung)'!AA$12</f>
        <v>0</v>
      </c>
      <c r="AB166" s="238">
        <f>'Berechnung (Bestandsförderung)'!AB$37/(1+$D$238)^'Berechnung (Bestandsförderung)'!AB$12</f>
        <v>0</v>
      </c>
      <c r="AC166" s="238">
        <f>'Berechnung (Bestandsförderung)'!AC$37/(1+$D$238)^'Berechnung (Bestandsförderung)'!AC$12</f>
        <v>0</v>
      </c>
      <c r="AD166" s="238">
        <f>'Berechnung (Bestandsförderung)'!AD$37/(1+$D$238)^'Berechnung (Bestandsförderung)'!AD$12</f>
        <v>0</v>
      </c>
      <c r="AE166" s="238">
        <f>'Berechnung (Bestandsförderung)'!AE$37/(1+$D$238)^'Berechnung (Bestandsförderung)'!AE$12</f>
        <v>0</v>
      </c>
      <c r="AF166" s="238">
        <f>'Berechnung (Bestandsförderung)'!AF$37/(1+$D$238)^'Berechnung (Bestandsförderung)'!AF$12</f>
        <v>0</v>
      </c>
      <c r="AG166" s="238">
        <f>'Berechnung (Bestandsförderung)'!AG$37/(1+$D$238)^'Berechnung (Bestandsförderung)'!AG$12</f>
        <v>0</v>
      </c>
      <c r="AH166" s="202"/>
    </row>
    <row r="167" spans="1:71" s="250" customFormat="1" ht="13" outlineLevel="1">
      <c r="B167" s="274"/>
      <c r="C167" s="275"/>
      <c r="D167" s="276"/>
      <c r="E167" s="276"/>
      <c r="F167" s="276"/>
      <c r="G167" s="276"/>
      <c r="H167" s="276"/>
      <c r="I167" s="276"/>
      <c r="J167" s="276"/>
      <c r="K167" s="276"/>
      <c r="L167" s="276"/>
      <c r="M167" s="276"/>
      <c r="N167" s="276"/>
      <c r="O167" s="276"/>
      <c r="P167" s="276"/>
      <c r="Q167" s="276"/>
      <c r="R167" s="276"/>
      <c r="S167" s="276"/>
      <c r="T167" s="276"/>
      <c r="U167" s="276"/>
      <c r="V167" s="276"/>
      <c r="W167" s="276"/>
      <c r="X167" s="276"/>
      <c r="Y167" s="276"/>
      <c r="Z167" s="276"/>
      <c r="AA167" s="276"/>
      <c r="AB167" s="276"/>
      <c r="AC167" s="276"/>
      <c r="AD167" s="276"/>
      <c r="AE167" s="276"/>
      <c r="AF167" s="276"/>
      <c r="AG167" s="276"/>
      <c r="AH167" s="248"/>
    </row>
    <row r="168" spans="1:71" outlineLevel="1">
      <c r="B168" s="264" t="s">
        <v>93</v>
      </c>
      <c r="AH168" s="202"/>
    </row>
    <row r="169" spans="1:71">
      <c r="B169" s="264"/>
      <c r="AH169" s="202"/>
    </row>
    <row r="170" spans="1:71" ht="13" thickBot="1">
      <c r="B170" s="264"/>
      <c r="AH170" s="202"/>
    </row>
    <row r="171" spans="1:71" s="247" customFormat="1" ht="28.5" outlineLevel="1" thickBot="1">
      <c r="A171" s="242"/>
      <c r="B171" s="297" t="s">
        <v>94</v>
      </c>
      <c r="C171" s="298"/>
      <c r="D171" s="299"/>
      <c r="E171" s="299"/>
      <c r="F171" s="299"/>
      <c r="G171" s="299"/>
      <c r="H171" s="299"/>
      <c r="I171" s="299"/>
      <c r="J171" s="299"/>
      <c r="K171" s="299"/>
      <c r="L171" s="299"/>
      <c r="M171" s="299"/>
      <c r="N171" s="299"/>
      <c r="O171" s="299"/>
      <c r="P171" s="299"/>
      <c r="Q171" s="299"/>
      <c r="R171" s="299"/>
      <c r="S171" s="299"/>
      <c r="T171" s="299"/>
      <c r="U171" s="299"/>
      <c r="V171" s="299"/>
      <c r="W171" s="299"/>
      <c r="X171" s="299"/>
      <c r="Y171" s="299"/>
      <c r="Z171" s="299"/>
      <c r="AA171" s="299"/>
      <c r="AB171" s="299"/>
      <c r="AC171" s="299"/>
      <c r="AD171" s="299"/>
      <c r="AE171" s="299"/>
      <c r="AF171" s="299"/>
      <c r="AG171" s="299"/>
      <c r="AH171" s="378"/>
      <c r="AI171" s="275"/>
      <c r="AJ171" s="275"/>
      <c r="AK171" s="275"/>
      <c r="AL171" s="275"/>
      <c r="AM171" s="275"/>
      <c r="AN171" s="275"/>
      <c r="AO171" s="275"/>
      <c r="AP171" s="275"/>
      <c r="AQ171" s="275"/>
      <c r="AR171" s="275"/>
      <c r="AS171" s="275"/>
      <c r="AT171" s="275"/>
      <c r="AU171" s="275"/>
      <c r="AV171" s="275"/>
      <c r="AW171" s="275"/>
      <c r="AX171" s="275"/>
      <c r="AY171" s="275"/>
      <c r="AZ171" s="275"/>
      <c r="BA171" s="275"/>
      <c r="BB171" s="275"/>
      <c r="BC171" s="275"/>
      <c r="BD171" s="275"/>
      <c r="BE171" s="275"/>
      <c r="BF171" s="275"/>
      <c r="BG171" s="275"/>
      <c r="BH171" s="275"/>
      <c r="BI171" s="275"/>
      <c r="BJ171" s="275"/>
      <c r="BK171" s="275"/>
      <c r="BL171" s="275"/>
      <c r="BM171" s="275"/>
      <c r="BN171" s="275"/>
      <c r="BO171" s="275"/>
      <c r="BP171" s="275"/>
      <c r="BQ171" s="275"/>
      <c r="BR171" s="275"/>
    </row>
    <row r="172" spans="1:71" s="204" customFormat="1" ht="28" outlineLevel="1">
      <c r="A172" s="279"/>
      <c r="B172" s="300" t="s">
        <v>71</v>
      </c>
      <c r="C172" s="301">
        <f>'Eingabe (Bestandsförderung)'!F196</f>
        <v>0</v>
      </c>
      <c r="D172" s="299"/>
      <c r="E172" s="299"/>
      <c r="F172" s="299"/>
      <c r="G172" s="299"/>
      <c r="H172" s="299"/>
      <c r="I172" s="299"/>
      <c r="J172" s="299"/>
      <c r="K172" s="299"/>
      <c r="L172" s="299"/>
      <c r="M172" s="299"/>
      <c r="N172" s="299"/>
      <c r="O172" s="299"/>
      <c r="P172" s="299"/>
      <c r="Q172" s="299"/>
      <c r="R172" s="299"/>
      <c r="S172" s="299"/>
      <c r="T172" s="299"/>
      <c r="U172" s="299"/>
      <c r="V172" s="299"/>
      <c r="W172" s="299"/>
      <c r="X172" s="299"/>
      <c r="Y172" s="299"/>
      <c r="Z172" s="299"/>
      <c r="AA172" s="299"/>
      <c r="AB172" s="299"/>
      <c r="AC172" s="299"/>
      <c r="AD172" s="299"/>
      <c r="AE172" s="299"/>
      <c r="AF172" s="299"/>
      <c r="AG172" s="299"/>
      <c r="AH172" s="378"/>
      <c r="AI172" s="275"/>
      <c r="AJ172" s="275"/>
      <c r="AK172" s="275"/>
      <c r="AL172" s="275"/>
      <c r="AM172" s="275"/>
      <c r="AN172" s="275"/>
      <c r="AO172" s="275"/>
      <c r="AP172" s="275"/>
      <c r="AQ172" s="275"/>
      <c r="AR172" s="275"/>
      <c r="AS172" s="275"/>
      <c r="AT172" s="275"/>
      <c r="AU172" s="275"/>
      <c r="AV172" s="275"/>
      <c r="AW172" s="275"/>
      <c r="AX172" s="275"/>
      <c r="AY172" s="275"/>
      <c r="AZ172" s="275"/>
      <c r="BA172" s="275"/>
      <c r="BB172" s="275"/>
      <c r="BC172" s="275"/>
      <c r="BD172" s="275"/>
      <c r="BE172" s="275"/>
      <c r="BF172" s="275"/>
      <c r="BG172" s="275"/>
      <c r="BH172" s="275"/>
      <c r="BI172" s="275"/>
      <c r="BJ172" s="275"/>
      <c r="BK172" s="275"/>
      <c r="BL172" s="275"/>
      <c r="BM172" s="275"/>
      <c r="BN172" s="275"/>
      <c r="BO172" s="275"/>
      <c r="BP172" s="275"/>
      <c r="BQ172" s="275"/>
      <c r="BR172" s="275"/>
      <c r="BS172" s="276"/>
    </row>
    <row r="173" spans="1:71" s="204" customFormat="1" ht="28" outlineLevel="1">
      <c r="A173" s="279"/>
      <c r="B173" s="279" t="s">
        <v>72</v>
      </c>
      <c r="C173" s="302">
        <v>40</v>
      </c>
      <c r="D173" s="299"/>
      <c r="E173" s="299"/>
      <c r="F173" s="299"/>
      <c r="G173" s="299"/>
      <c r="H173" s="299"/>
      <c r="I173" s="299"/>
      <c r="J173" s="299"/>
      <c r="K173" s="299"/>
      <c r="L173" s="299"/>
      <c r="M173" s="299"/>
      <c r="N173" s="299"/>
      <c r="O173" s="299"/>
      <c r="P173" s="299"/>
      <c r="Q173" s="299"/>
      <c r="R173" s="299"/>
      <c r="S173" s="299"/>
      <c r="T173" s="299"/>
      <c r="U173" s="299"/>
      <c r="V173" s="299"/>
      <c r="W173" s="299"/>
      <c r="X173" s="299"/>
      <c r="Y173" s="299"/>
      <c r="Z173" s="299"/>
      <c r="AA173" s="299"/>
      <c r="AB173" s="299"/>
      <c r="AC173" s="299"/>
      <c r="AD173" s="299"/>
      <c r="AE173" s="299"/>
      <c r="AF173" s="299"/>
      <c r="AG173" s="299"/>
      <c r="AH173" s="378"/>
      <c r="AI173" s="275"/>
      <c r="AJ173" s="275"/>
      <c r="AK173" s="275"/>
      <c r="AL173" s="275"/>
      <c r="AM173" s="275"/>
      <c r="AN173" s="275"/>
      <c r="AO173" s="275"/>
      <c r="AP173" s="275"/>
      <c r="AQ173" s="275"/>
      <c r="AR173" s="275"/>
      <c r="AS173" s="275"/>
      <c r="AT173" s="275"/>
      <c r="AU173" s="275"/>
      <c r="AV173" s="275"/>
      <c r="AW173" s="275"/>
      <c r="AX173" s="275"/>
      <c r="AY173" s="275"/>
      <c r="AZ173" s="275"/>
      <c r="BA173" s="275"/>
      <c r="BB173" s="275"/>
      <c r="BC173" s="275"/>
      <c r="BD173" s="275"/>
      <c r="BE173" s="275"/>
      <c r="BF173" s="275"/>
      <c r="BG173" s="275"/>
      <c r="BH173" s="275"/>
      <c r="BI173" s="275"/>
      <c r="BJ173" s="275"/>
      <c r="BK173" s="275"/>
      <c r="BL173" s="275"/>
      <c r="BM173" s="275"/>
      <c r="BN173" s="275"/>
      <c r="BO173" s="275"/>
      <c r="BP173" s="275"/>
      <c r="BQ173" s="275"/>
      <c r="BR173" s="275"/>
      <c r="BS173" s="276"/>
    </row>
    <row r="174" spans="1:71" s="204" customFormat="1" ht="28" outlineLevel="1">
      <c r="A174" s="279"/>
      <c r="B174" s="363" t="s">
        <v>176</v>
      </c>
      <c r="C174" s="303">
        <f>'Berechnung (Bestandsförderung)'!D236</f>
        <v>0.01</v>
      </c>
      <c r="D174" s="299"/>
      <c r="E174" s="299"/>
      <c r="F174" s="299"/>
      <c r="G174" s="299"/>
      <c r="H174" s="299"/>
      <c r="I174" s="299"/>
      <c r="J174" s="299"/>
      <c r="K174" s="299"/>
      <c r="L174" s="299"/>
      <c r="M174" s="299"/>
      <c r="N174" s="299"/>
      <c r="O174" s="299"/>
      <c r="P174" s="299"/>
      <c r="Q174" s="299"/>
      <c r="R174" s="299"/>
      <c r="S174" s="299"/>
      <c r="T174" s="299"/>
      <c r="U174" s="299"/>
      <c r="V174" s="299"/>
      <c r="W174" s="299"/>
      <c r="X174" s="299"/>
      <c r="Y174" s="299"/>
      <c r="Z174" s="299"/>
      <c r="AA174" s="299"/>
      <c r="AB174" s="299"/>
      <c r="AC174" s="299"/>
      <c r="AD174" s="299"/>
      <c r="AE174" s="299"/>
      <c r="AF174" s="299"/>
      <c r="AG174" s="299"/>
      <c r="AH174" s="378"/>
      <c r="AI174" s="275"/>
      <c r="AJ174" s="275"/>
      <c r="AK174" s="275"/>
      <c r="AL174" s="275"/>
      <c r="AM174" s="275"/>
      <c r="AN174" s="275"/>
      <c r="AO174" s="275"/>
      <c r="AP174" s="275"/>
      <c r="AQ174" s="275"/>
      <c r="AR174" s="275"/>
      <c r="AS174" s="275"/>
      <c r="AT174" s="275"/>
      <c r="AU174" s="275"/>
      <c r="AV174" s="275"/>
      <c r="AW174" s="275"/>
      <c r="AX174" s="275"/>
      <c r="AY174" s="275"/>
      <c r="AZ174" s="275"/>
      <c r="BA174" s="275"/>
      <c r="BB174" s="275"/>
      <c r="BC174" s="275"/>
      <c r="BD174" s="275"/>
      <c r="BE174" s="275"/>
      <c r="BF174" s="275"/>
      <c r="BG174" s="275"/>
      <c r="BH174" s="275"/>
      <c r="BI174" s="275"/>
      <c r="BJ174" s="275"/>
      <c r="BK174" s="275"/>
      <c r="BL174" s="275"/>
      <c r="BM174" s="275"/>
      <c r="BN174" s="275"/>
      <c r="BO174" s="275"/>
      <c r="BP174" s="275"/>
      <c r="BQ174" s="275"/>
      <c r="BR174" s="275"/>
    </row>
    <row r="175" spans="1:71" s="204" customFormat="1" ht="28" outlineLevel="1">
      <c r="A175" s="279"/>
      <c r="B175" s="279" t="s">
        <v>73</v>
      </c>
      <c r="C175" s="304">
        <f>1/C174</f>
        <v>100</v>
      </c>
      <c r="D175" s="299"/>
      <c r="E175" s="299"/>
      <c r="F175" s="299"/>
      <c r="G175" s="299"/>
      <c r="H175" s="299"/>
      <c r="I175" s="299"/>
      <c r="J175" s="299"/>
      <c r="K175" s="299"/>
      <c r="L175" s="299"/>
      <c r="M175" s="299"/>
      <c r="N175" s="299"/>
      <c r="O175" s="299"/>
      <c r="P175" s="299"/>
      <c r="Q175" s="299"/>
      <c r="R175" s="299"/>
      <c r="S175" s="299"/>
      <c r="T175" s="299"/>
      <c r="U175" s="299"/>
      <c r="V175" s="299"/>
      <c r="W175" s="299"/>
      <c r="X175" s="299"/>
      <c r="Y175" s="299"/>
      <c r="Z175" s="299"/>
      <c r="AA175" s="299"/>
      <c r="AB175" s="299"/>
      <c r="AC175" s="299"/>
      <c r="AD175" s="299"/>
      <c r="AE175" s="299"/>
      <c r="AF175" s="299"/>
      <c r="AG175" s="299"/>
      <c r="AH175" s="378"/>
      <c r="AI175" s="275"/>
      <c r="AJ175" s="275"/>
      <c r="AK175" s="275"/>
      <c r="AL175" s="275"/>
      <c r="AM175" s="275"/>
      <c r="AN175" s="275"/>
      <c r="AO175" s="275"/>
      <c r="AP175" s="275"/>
      <c r="AQ175" s="275"/>
      <c r="AR175" s="275"/>
      <c r="AS175" s="275"/>
      <c r="AT175" s="275"/>
      <c r="AU175" s="275"/>
      <c r="AV175" s="275"/>
      <c r="AW175" s="275"/>
      <c r="AX175" s="275"/>
      <c r="AY175" s="275"/>
      <c r="AZ175" s="275"/>
      <c r="BA175" s="275"/>
      <c r="BB175" s="275"/>
      <c r="BC175" s="275"/>
      <c r="BD175" s="275"/>
      <c r="BE175" s="275"/>
      <c r="BF175" s="275"/>
      <c r="BG175" s="275"/>
      <c r="BH175" s="275"/>
      <c r="BI175" s="275"/>
      <c r="BJ175" s="275"/>
      <c r="BK175" s="275"/>
      <c r="BL175" s="275"/>
      <c r="BM175" s="275"/>
      <c r="BN175" s="275"/>
      <c r="BO175" s="275"/>
      <c r="BP175" s="275"/>
      <c r="BQ175" s="275"/>
      <c r="BR175" s="275"/>
    </row>
    <row r="176" spans="1:71" s="204" customFormat="1" ht="28" outlineLevel="1">
      <c r="A176" s="279"/>
      <c r="B176" s="279" t="s">
        <v>74</v>
      </c>
      <c r="C176" s="304">
        <f>1/(1+C174)^C173</f>
        <v>0.67165313886043809</v>
      </c>
      <c r="D176" s="299"/>
      <c r="E176" s="299"/>
      <c r="F176" s="299"/>
      <c r="G176" s="299"/>
      <c r="H176" s="299"/>
      <c r="I176" s="299"/>
      <c r="J176" s="299"/>
      <c r="K176" s="299"/>
      <c r="L176" s="299"/>
      <c r="M176" s="299"/>
      <c r="N176" s="299"/>
      <c r="O176" s="299"/>
      <c r="P176" s="299"/>
      <c r="Q176" s="299"/>
      <c r="R176" s="299"/>
      <c r="S176" s="299"/>
      <c r="T176" s="299"/>
      <c r="U176" s="299"/>
      <c r="V176" s="299"/>
      <c r="W176" s="299"/>
      <c r="X176" s="299"/>
      <c r="Y176" s="299"/>
      <c r="Z176" s="299"/>
      <c r="AA176" s="299"/>
      <c r="AB176" s="299"/>
      <c r="AC176" s="299"/>
      <c r="AD176" s="299"/>
      <c r="AE176" s="299"/>
      <c r="AF176" s="299"/>
      <c r="AG176" s="299"/>
      <c r="AH176" s="378"/>
      <c r="AI176" s="275"/>
      <c r="AJ176" s="275"/>
      <c r="AK176" s="275"/>
      <c r="AL176" s="275"/>
      <c r="AM176" s="275"/>
      <c r="AN176" s="275"/>
      <c r="AO176" s="275"/>
      <c r="AP176" s="275"/>
      <c r="AQ176" s="275"/>
      <c r="AR176" s="275"/>
      <c r="AS176" s="275"/>
      <c r="AT176" s="275"/>
      <c r="AU176" s="275"/>
      <c r="AV176" s="275"/>
      <c r="AW176" s="275"/>
      <c r="AX176" s="275"/>
      <c r="AY176" s="275"/>
      <c r="AZ176" s="275"/>
      <c r="BA176" s="275"/>
      <c r="BB176" s="275"/>
      <c r="BC176" s="275"/>
      <c r="BD176" s="275"/>
      <c r="BE176" s="275"/>
      <c r="BF176" s="275"/>
      <c r="BG176" s="275"/>
      <c r="BH176" s="275"/>
      <c r="BI176" s="275"/>
      <c r="BJ176" s="275"/>
      <c r="BK176" s="275"/>
      <c r="BL176" s="275"/>
      <c r="BM176" s="275"/>
      <c r="BN176" s="275"/>
      <c r="BO176" s="275"/>
      <c r="BP176" s="275"/>
      <c r="BQ176" s="275"/>
      <c r="BR176" s="275"/>
    </row>
    <row r="177" spans="1:71" s="204" customFormat="1" ht="28" outlineLevel="1">
      <c r="A177" s="279"/>
      <c r="B177" s="279" t="s">
        <v>75</v>
      </c>
      <c r="C177" s="304">
        <f>C175*(1-C176)</f>
        <v>32.834686113956188</v>
      </c>
      <c r="D177" s="299"/>
      <c r="E177" s="299"/>
      <c r="F177" s="299"/>
      <c r="G177" s="299"/>
      <c r="H177" s="299"/>
      <c r="I177" s="299"/>
      <c r="J177" s="299"/>
      <c r="K177" s="299"/>
      <c r="L177" s="299"/>
      <c r="M177" s="299"/>
      <c r="N177" s="299"/>
      <c r="O177" s="299"/>
      <c r="P177" s="299"/>
      <c r="Q177" s="299"/>
      <c r="R177" s="299"/>
      <c r="S177" s="299"/>
      <c r="T177" s="299"/>
      <c r="U177" s="299"/>
      <c r="V177" s="299"/>
      <c r="W177" s="299"/>
      <c r="X177" s="299"/>
      <c r="Y177" s="299"/>
      <c r="Z177" s="299"/>
      <c r="AA177" s="299"/>
      <c r="AB177" s="299"/>
      <c r="AC177" s="299"/>
      <c r="AD177" s="299"/>
      <c r="AE177" s="299"/>
      <c r="AF177" s="299"/>
      <c r="AG177" s="299"/>
      <c r="AH177" s="378"/>
      <c r="AI177" s="275"/>
      <c r="AJ177" s="275"/>
      <c r="AK177" s="275"/>
      <c r="AL177" s="275"/>
      <c r="AM177" s="275"/>
      <c r="AN177" s="275"/>
      <c r="AO177" s="275"/>
      <c r="AP177" s="275"/>
      <c r="AQ177" s="275"/>
      <c r="AR177" s="275"/>
      <c r="AS177" s="275"/>
      <c r="AT177" s="275"/>
      <c r="AU177" s="275"/>
      <c r="AV177" s="275"/>
      <c r="AW177" s="275"/>
      <c r="AX177" s="275"/>
      <c r="AY177" s="275"/>
      <c r="AZ177" s="275"/>
      <c r="BA177" s="275"/>
      <c r="BB177" s="275"/>
      <c r="BC177" s="275"/>
      <c r="BD177" s="275"/>
      <c r="BE177" s="275"/>
      <c r="BF177" s="275"/>
      <c r="BG177" s="275"/>
      <c r="BH177" s="275"/>
      <c r="BI177" s="275"/>
      <c r="BJ177" s="275"/>
      <c r="BK177" s="275"/>
      <c r="BL177" s="275"/>
      <c r="BM177" s="275"/>
      <c r="BN177" s="275"/>
      <c r="BO177" s="275"/>
      <c r="BP177" s="275"/>
      <c r="BQ177" s="275"/>
      <c r="BR177" s="275"/>
    </row>
    <row r="178" spans="1:71" s="204" customFormat="1" ht="28" outlineLevel="1">
      <c r="A178" s="279"/>
      <c r="B178" s="279" t="s">
        <v>76</v>
      </c>
      <c r="C178" s="304">
        <f>1/C177</f>
        <v>3.0455597977376611E-2</v>
      </c>
      <c r="D178" s="299"/>
      <c r="E178" s="299"/>
      <c r="F178" s="299"/>
      <c r="G178" s="299"/>
      <c r="H178" s="299"/>
      <c r="I178" s="299"/>
      <c r="J178" s="299"/>
      <c r="K178" s="299"/>
      <c r="L178" s="299"/>
      <c r="M178" s="299"/>
      <c r="N178" s="299"/>
      <c r="O178" s="299"/>
      <c r="P178" s="299"/>
      <c r="Q178" s="299"/>
      <c r="R178" s="299"/>
      <c r="S178" s="299"/>
      <c r="T178" s="299"/>
      <c r="U178" s="299"/>
      <c r="V178" s="299"/>
      <c r="W178" s="299"/>
      <c r="X178" s="299"/>
      <c r="Y178" s="299"/>
      <c r="Z178" s="299"/>
      <c r="AA178" s="299"/>
      <c r="AB178" s="299"/>
      <c r="AC178" s="299"/>
      <c r="AD178" s="299"/>
      <c r="AE178" s="299"/>
      <c r="AF178" s="299"/>
      <c r="AG178" s="299"/>
      <c r="AH178" s="378"/>
      <c r="AI178" s="275"/>
      <c r="AJ178" s="275"/>
      <c r="AK178" s="275"/>
      <c r="AL178" s="275"/>
      <c r="AM178" s="275"/>
      <c r="AN178" s="275"/>
      <c r="AO178" s="275"/>
      <c r="AP178" s="275"/>
      <c r="AQ178" s="275"/>
      <c r="AR178" s="275"/>
      <c r="AS178" s="275"/>
      <c r="AT178" s="275"/>
      <c r="AU178" s="275"/>
      <c r="AV178" s="275"/>
      <c r="AW178" s="275"/>
      <c r="AX178" s="275"/>
      <c r="AY178" s="275"/>
      <c r="AZ178" s="275"/>
      <c r="BA178" s="275"/>
      <c r="BB178" s="275"/>
      <c r="BC178" s="275"/>
      <c r="BD178" s="275"/>
      <c r="BE178" s="275"/>
      <c r="BF178" s="275"/>
      <c r="BG178" s="275"/>
      <c r="BH178" s="275"/>
      <c r="BI178" s="275"/>
      <c r="BJ178" s="275"/>
      <c r="BK178" s="275"/>
      <c r="BL178" s="275"/>
      <c r="BM178" s="275"/>
      <c r="BN178" s="275"/>
      <c r="BO178" s="275"/>
      <c r="BP178" s="275"/>
      <c r="BQ178" s="275"/>
      <c r="BR178" s="275"/>
    </row>
    <row r="179" spans="1:71" s="204" customFormat="1" ht="28.5" outlineLevel="1" thickBot="1">
      <c r="A179" s="279"/>
      <c r="B179" s="305" t="s">
        <v>77</v>
      </c>
      <c r="C179" s="306">
        <f>C172*C178</f>
        <v>0</v>
      </c>
      <c r="D179" s="299"/>
      <c r="E179" s="299"/>
      <c r="F179" s="299"/>
      <c r="G179" s="299"/>
      <c r="H179" s="299"/>
      <c r="I179" s="299"/>
      <c r="J179" s="299"/>
      <c r="K179" s="299"/>
      <c r="L179" s="299"/>
      <c r="M179" s="299"/>
      <c r="N179" s="299"/>
      <c r="O179" s="299"/>
      <c r="P179" s="299"/>
      <c r="Q179" s="299"/>
      <c r="R179" s="299"/>
      <c r="S179" s="299"/>
      <c r="T179" s="299"/>
      <c r="U179" s="299"/>
      <c r="V179" s="299"/>
      <c r="W179" s="299"/>
      <c r="X179" s="299"/>
      <c r="Y179" s="299"/>
      <c r="Z179" s="299"/>
      <c r="AA179" s="299"/>
      <c r="AB179" s="299"/>
      <c r="AC179" s="299"/>
      <c r="AD179" s="299"/>
      <c r="AE179" s="299"/>
      <c r="AF179" s="299"/>
      <c r="AG179" s="299"/>
      <c r="AH179" s="378"/>
      <c r="AI179" s="275"/>
      <c r="AJ179" s="275"/>
      <c r="AK179" s="275"/>
      <c r="AL179" s="275"/>
      <c r="AM179" s="275"/>
      <c r="AN179" s="275"/>
      <c r="AO179" s="275"/>
      <c r="AP179" s="275"/>
      <c r="AQ179" s="275"/>
      <c r="AR179" s="275"/>
      <c r="AS179" s="275"/>
      <c r="AT179" s="275"/>
      <c r="AU179" s="275"/>
      <c r="AV179" s="275"/>
      <c r="AW179" s="275"/>
      <c r="AX179" s="275"/>
      <c r="AY179" s="275"/>
      <c r="AZ179" s="275"/>
      <c r="BA179" s="275"/>
      <c r="BB179" s="275"/>
      <c r="BC179" s="275"/>
      <c r="BD179" s="275"/>
      <c r="BE179" s="275"/>
      <c r="BF179" s="275"/>
      <c r="BG179" s="275"/>
      <c r="BH179" s="275"/>
      <c r="BI179" s="275"/>
      <c r="BJ179" s="275"/>
      <c r="BK179" s="275"/>
      <c r="BL179" s="275"/>
      <c r="BM179" s="275"/>
      <c r="BN179" s="275"/>
      <c r="BO179" s="275"/>
      <c r="BP179" s="275"/>
      <c r="BQ179" s="275"/>
      <c r="BR179" s="275"/>
    </row>
    <row r="180" spans="1:71" s="250" customFormat="1" ht="28.5" outlineLevel="1" thickBot="1">
      <c r="B180" s="203"/>
      <c r="C180" s="275"/>
      <c r="D180" s="307"/>
      <c r="E180" s="307"/>
      <c r="F180" s="307"/>
      <c r="G180" s="307"/>
      <c r="H180" s="307"/>
      <c r="I180" s="307"/>
      <c r="J180" s="307"/>
      <c r="K180" s="307"/>
      <c r="L180" s="307"/>
      <c r="M180" s="307"/>
      <c r="N180" s="307"/>
      <c r="O180" s="307"/>
      <c r="P180" s="307"/>
      <c r="Q180" s="307"/>
      <c r="R180" s="307"/>
      <c r="S180" s="307"/>
      <c r="T180" s="307"/>
      <c r="U180" s="307"/>
      <c r="V180" s="307"/>
      <c r="W180" s="307"/>
      <c r="X180" s="307"/>
      <c r="Y180" s="307"/>
      <c r="Z180" s="307"/>
      <c r="AA180" s="307"/>
      <c r="AB180" s="307"/>
      <c r="AC180" s="307"/>
      <c r="AD180" s="307"/>
      <c r="AE180" s="307"/>
      <c r="AF180" s="307"/>
      <c r="AG180" s="307"/>
      <c r="AH180" s="248"/>
    </row>
    <row r="181" spans="1:71" s="247" customFormat="1" ht="28.5" outlineLevel="1" thickBot="1">
      <c r="A181" s="242"/>
      <c r="B181" s="308" t="s">
        <v>95</v>
      </c>
      <c r="C181" s="309"/>
      <c r="D181" s="299"/>
      <c r="E181" s="299"/>
      <c r="F181" s="299"/>
      <c r="G181" s="299"/>
      <c r="H181" s="299"/>
      <c r="I181" s="299"/>
      <c r="J181" s="299"/>
      <c r="K181" s="299"/>
      <c r="L181" s="299"/>
      <c r="M181" s="299"/>
      <c r="N181" s="299"/>
      <c r="O181" s="299"/>
      <c r="P181" s="299"/>
      <c r="Q181" s="299"/>
      <c r="R181" s="299"/>
      <c r="S181" s="299"/>
      <c r="T181" s="299"/>
      <c r="U181" s="299"/>
      <c r="V181" s="299"/>
      <c r="W181" s="299"/>
      <c r="X181" s="299"/>
      <c r="Y181" s="299"/>
      <c r="Z181" s="299"/>
      <c r="AA181" s="299"/>
      <c r="AB181" s="299"/>
      <c r="AC181" s="299"/>
      <c r="AD181" s="299"/>
      <c r="AE181" s="299"/>
      <c r="AF181" s="299"/>
      <c r="AG181" s="299"/>
      <c r="AH181" s="378"/>
      <c r="AI181" s="275"/>
      <c r="AJ181" s="275"/>
      <c r="AK181" s="275"/>
      <c r="AL181" s="275"/>
      <c r="AM181" s="275"/>
      <c r="AN181" s="275"/>
      <c r="AO181" s="275"/>
      <c r="AP181" s="275"/>
      <c r="AQ181" s="275"/>
      <c r="AR181" s="275"/>
      <c r="AS181" s="275"/>
      <c r="AT181" s="275"/>
      <c r="AU181" s="275"/>
      <c r="AV181" s="275"/>
      <c r="AW181" s="275"/>
      <c r="AX181" s="275"/>
      <c r="AY181" s="275"/>
      <c r="AZ181" s="275"/>
      <c r="BA181" s="275"/>
      <c r="BB181" s="275"/>
      <c r="BC181" s="275"/>
      <c r="BD181" s="275"/>
      <c r="BE181" s="275"/>
      <c r="BF181" s="275"/>
      <c r="BG181" s="275"/>
      <c r="BH181" s="275"/>
      <c r="BI181" s="275"/>
      <c r="BJ181" s="275"/>
      <c r="BK181" s="275"/>
      <c r="BL181" s="275"/>
      <c r="BM181" s="275"/>
      <c r="BN181" s="275"/>
      <c r="BO181" s="275"/>
      <c r="BP181" s="275"/>
      <c r="BQ181" s="275"/>
      <c r="BR181" s="275"/>
    </row>
    <row r="182" spans="1:71" s="247" customFormat="1" ht="14" outlineLevel="1">
      <c r="A182" s="242"/>
      <c r="B182" s="310" t="s">
        <v>79</v>
      </c>
      <c r="C182" s="311">
        <f>'Eingabe (Bestandsförderung)'!F197</f>
        <v>0</v>
      </c>
      <c r="D182" s="311">
        <f t="shared" ref="D182:AB182" si="34">C182-D193-D200-D186</f>
        <v>0</v>
      </c>
      <c r="E182" s="311">
        <f t="shared" si="34"/>
        <v>0</v>
      </c>
      <c r="F182" s="311">
        <f t="shared" si="34"/>
        <v>0</v>
      </c>
      <c r="G182" s="311">
        <f t="shared" si="34"/>
        <v>0</v>
      </c>
      <c r="H182" s="311">
        <f t="shared" si="34"/>
        <v>0</v>
      </c>
      <c r="I182" s="311">
        <f t="shared" si="34"/>
        <v>0</v>
      </c>
      <c r="J182" s="311">
        <f t="shared" si="34"/>
        <v>0</v>
      </c>
      <c r="K182" s="311">
        <f t="shared" si="34"/>
        <v>0</v>
      </c>
      <c r="L182" s="311">
        <f t="shared" si="34"/>
        <v>0</v>
      </c>
      <c r="M182" s="311">
        <f t="shared" si="34"/>
        <v>0</v>
      </c>
      <c r="N182" s="311">
        <f t="shared" si="34"/>
        <v>0</v>
      </c>
      <c r="O182" s="311">
        <f t="shared" si="34"/>
        <v>0</v>
      </c>
      <c r="P182" s="311">
        <f t="shared" si="34"/>
        <v>0</v>
      </c>
      <c r="Q182" s="311">
        <f t="shared" si="34"/>
        <v>0</v>
      </c>
      <c r="R182" s="311">
        <f t="shared" si="34"/>
        <v>0</v>
      </c>
      <c r="S182" s="311">
        <f t="shared" si="34"/>
        <v>0</v>
      </c>
      <c r="T182" s="311">
        <f t="shared" si="34"/>
        <v>0</v>
      </c>
      <c r="U182" s="311">
        <f t="shared" si="34"/>
        <v>0</v>
      </c>
      <c r="V182" s="311">
        <f t="shared" si="34"/>
        <v>0</v>
      </c>
      <c r="W182" s="311">
        <f t="shared" si="34"/>
        <v>0</v>
      </c>
      <c r="X182" s="311">
        <f t="shared" si="34"/>
        <v>0</v>
      </c>
      <c r="Y182" s="311">
        <f t="shared" si="34"/>
        <v>0</v>
      </c>
      <c r="Z182" s="311">
        <f t="shared" si="34"/>
        <v>0</v>
      </c>
      <c r="AA182" s="311">
        <f t="shared" si="34"/>
        <v>0</v>
      </c>
      <c r="AB182" s="311">
        <f t="shared" si="34"/>
        <v>0</v>
      </c>
      <c r="AC182" s="311">
        <f>AB182-AC193-AC200-AC186</f>
        <v>0</v>
      </c>
      <c r="AD182" s="311">
        <f>AC182-AD193-AD200-AD186</f>
        <v>0</v>
      </c>
      <c r="AE182" s="311">
        <f>AD182-AE193-AE200-AE186</f>
        <v>0</v>
      </c>
      <c r="AF182" s="311">
        <f>AE182-AF193-AF200-AF186</f>
        <v>0</v>
      </c>
      <c r="AG182" s="311">
        <f>AF182-AG193-AG200-AG186</f>
        <v>0</v>
      </c>
      <c r="AH182" s="378"/>
      <c r="AI182" s="275"/>
      <c r="AJ182" s="275"/>
      <c r="AK182" s="275"/>
      <c r="AL182" s="275"/>
      <c r="AM182" s="275"/>
      <c r="AN182" s="275"/>
      <c r="AO182" s="275"/>
      <c r="AP182" s="275"/>
      <c r="AQ182" s="275"/>
      <c r="AR182" s="275"/>
      <c r="AS182" s="275"/>
      <c r="AT182" s="275"/>
      <c r="AU182" s="275"/>
      <c r="AV182" s="275"/>
      <c r="AW182" s="275"/>
      <c r="AX182" s="275"/>
      <c r="AY182" s="275"/>
      <c r="AZ182" s="275"/>
      <c r="BA182" s="275"/>
      <c r="BB182" s="275"/>
      <c r="BC182" s="275"/>
      <c r="BD182" s="275"/>
      <c r="BE182" s="275"/>
      <c r="BF182" s="275"/>
      <c r="BG182" s="275"/>
      <c r="BH182" s="275"/>
      <c r="BI182" s="275"/>
      <c r="BJ182" s="275"/>
      <c r="BK182" s="275"/>
      <c r="BL182" s="275"/>
      <c r="BM182" s="275"/>
      <c r="BN182" s="275"/>
      <c r="BO182" s="275"/>
      <c r="BP182" s="275"/>
      <c r="BQ182" s="275"/>
      <c r="BR182" s="275"/>
    </row>
    <row r="183" spans="1:71" s="247" customFormat="1" ht="13" outlineLevel="1">
      <c r="A183" s="242"/>
      <c r="B183" s="312" t="s">
        <v>80</v>
      </c>
      <c r="C183" s="313">
        <f>'Eingabe (Bestandsförderung)'!E203</f>
        <v>0</v>
      </c>
      <c r="D183" s="313">
        <f t="shared" ref="D183:AB183" si="35">IF(C183-D185&gt;0,C183-D185,0)</f>
        <v>0</v>
      </c>
      <c r="E183" s="313">
        <f t="shared" si="35"/>
        <v>0</v>
      </c>
      <c r="F183" s="313">
        <f t="shared" si="35"/>
        <v>0</v>
      </c>
      <c r="G183" s="313">
        <f t="shared" si="35"/>
        <v>0</v>
      </c>
      <c r="H183" s="313">
        <f t="shared" si="35"/>
        <v>0</v>
      </c>
      <c r="I183" s="313">
        <f t="shared" si="35"/>
        <v>0</v>
      </c>
      <c r="J183" s="313">
        <f t="shared" si="35"/>
        <v>0</v>
      </c>
      <c r="K183" s="313">
        <f t="shared" si="35"/>
        <v>0</v>
      </c>
      <c r="L183" s="313">
        <f t="shared" si="35"/>
        <v>0</v>
      </c>
      <c r="M183" s="313">
        <f t="shared" si="35"/>
        <v>0</v>
      </c>
      <c r="N183" s="313">
        <f t="shared" si="35"/>
        <v>0</v>
      </c>
      <c r="O183" s="313">
        <f t="shared" si="35"/>
        <v>0</v>
      </c>
      <c r="P183" s="313">
        <f t="shared" si="35"/>
        <v>0</v>
      </c>
      <c r="Q183" s="313">
        <f t="shared" si="35"/>
        <v>0</v>
      </c>
      <c r="R183" s="313">
        <f t="shared" si="35"/>
        <v>0</v>
      </c>
      <c r="S183" s="313">
        <f t="shared" si="35"/>
        <v>0</v>
      </c>
      <c r="T183" s="313">
        <f t="shared" si="35"/>
        <v>0</v>
      </c>
      <c r="U183" s="313">
        <f t="shared" si="35"/>
        <v>0</v>
      </c>
      <c r="V183" s="313">
        <f t="shared" si="35"/>
        <v>0</v>
      </c>
      <c r="W183" s="313">
        <f t="shared" si="35"/>
        <v>0</v>
      </c>
      <c r="X183" s="313">
        <f t="shared" si="35"/>
        <v>0</v>
      </c>
      <c r="Y183" s="313">
        <f t="shared" si="35"/>
        <v>0</v>
      </c>
      <c r="Z183" s="313">
        <f t="shared" si="35"/>
        <v>0</v>
      </c>
      <c r="AA183" s="313">
        <f t="shared" si="35"/>
        <v>0</v>
      </c>
      <c r="AB183" s="313">
        <f t="shared" si="35"/>
        <v>0</v>
      </c>
      <c r="AC183" s="313">
        <f>IF(AB183-AC185&gt;0,AB183-AC185,0)</f>
        <v>0</v>
      </c>
      <c r="AD183" s="313">
        <f>IF(AC183-AD185&gt;0,AC183-AD185,0)</f>
        <v>0</v>
      </c>
      <c r="AE183" s="313">
        <f>IF(AD183-AE185&gt;0,AD183-AE185,0)</f>
        <v>0</v>
      </c>
      <c r="AF183" s="313">
        <f>IF(AE183-AF185&gt;0,AE183-AF185,0)</f>
        <v>0</v>
      </c>
      <c r="AG183" s="313">
        <f>IF(AF183-AG185&gt;0,AF183-AG185,0)</f>
        <v>0</v>
      </c>
      <c r="AH183" s="378"/>
      <c r="AI183" s="275"/>
      <c r="AJ183" s="275"/>
      <c r="AK183" s="275"/>
      <c r="AL183" s="275"/>
      <c r="AM183" s="275"/>
      <c r="AN183" s="275"/>
      <c r="AO183" s="275"/>
      <c r="AP183" s="275"/>
      <c r="AQ183" s="275"/>
      <c r="AR183" s="275"/>
      <c r="AS183" s="275"/>
      <c r="AT183" s="275"/>
      <c r="AU183" s="275"/>
      <c r="AV183" s="275"/>
      <c r="AW183" s="275"/>
      <c r="AX183" s="275"/>
      <c r="AY183" s="275"/>
      <c r="AZ183" s="275"/>
      <c r="BA183" s="275"/>
      <c r="BB183" s="275"/>
      <c r="BC183" s="275"/>
      <c r="BD183" s="275"/>
      <c r="BE183" s="275"/>
      <c r="BF183" s="275"/>
      <c r="BG183" s="275"/>
      <c r="BH183" s="275"/>
      <c r="BI183" s="275"/>
      <c r="BJ183" s="275"/>
      <c r="BK183" s="275"/>
      <c r="BL183" s="275"/>
      <c r="BM183" s="275"/>
      <c r="BN183" s="275"/>
      <c r="BO183" s="275"/>
      <c r="BP183" s="275"/>
      <c r="BQ183" s="275"/>
      <c r="BR183" s="275"/>
    </row>
    <row r="184" spans="1:71" s="247" customFormat="1" ht="13" outlineLevel="1">
      <c r="A184" s="242"/>
      <c r="B184" s="312" t="s">
        <v>81</v>
      </c>
      <c r="C184" s="314"/>
      <c r="D184" s="313">
        <f>IF(D183&gt;D185,(D187+'Eingabe (Bestandsförderung)'!$E$204)*'Eingabe (Bestandsförderung)'!$E$202,D186+D189)</f>
        <v>0</v>
      </c>
      <c r="E184" s="313">
        <f>IF(E183&gt;E185,(E187+'Eingabe (Bestandsförderung)'!$E$204)*'Eingabe (Bestandsförderung)'!$E$202,E186+E189)</f>
        <v>0</v>
      </c>
      <c r="F184" s="313">
        <f>IF(F183&gt;F185,(F187+'Eingabe (Bestandsförderung)'!$E$204)*'Eingabe (Bestandsförderung)'!$E$202,F186+F189)</f>
        <v>0</v>
      </c>
      <c r="G184" s="313">
        <f>IF(G183&gt;G185,(G187+'Eingabe (Bestandsförderung)'!$E$204)*'Eingabe (Bestandsförderung)'!$E$202,G186+G189)</f>
        <v>0</v>
      </c>
      <c r="H184" s="313">
        <f>IF(H183&gt;H185,(H187+'Eingabe (Bestandsförderung)'!$E$204)*'Eingabe (Bestandsförderung)'!$E$202,H186+H189)</f>
        <v>0</v>
      </c>
      <c r="I184" s="313">
        <f>IF(I183&gt;I185,(I187+'Eingabe (Bestandsförderung)'!$E$204)*'Eingabe (Bestandsförderung)'!$E$202,I186+I189)</f>
        <v>0</v>
      </c>
      <c r="J184" s="313">
        <f>IF(J183&gt;J185,(J187+'Eingabe (Bestandsförderung)'!$E$204)*'Eingabe (Bestandsförderung)'!$E$202,J186+J189)</f>
        <v>0</v>
      </c>
      <c r="K184" s="313">
        <f>IF(K183&gt;K185,(K187+'Eingabe (Bestandsförderung)'!$E$204)*'Eingabe (Bestandsförderung)'!$E$202,K186+K189)</f>
        <v>0</v>
      </c>
      <c r="L184" s="313">
        <f>IF(L183&gt;L185,(L187+'Eingabe (Bestandsförderung)'!$E$204)*'Eingabe (Bestandsförderung)'!$E$202,L186+L189)</f>
        <v>0</v>
      </c>
      <c r="M184" s="313">
        <f>IF(M183&gt;M185,(M187+'Eingabe (Bestandsförderung)'!$E$204)*'Eingabe (Bestandsförderung)'!$E$202,M186+M189)</f>
        <v>0</v>
      </c>
      <c r="N184" s="313">
        <f>IF(N183&gt;N185,(N187+'Eingabe (Bestandsförderung)'!$E$204)*'Eingabe (Bestandsförderung)'!$E$202,N186+N189)</f>
        <v>0</v>
      </c>
      <c r="O184" s="313">
        <f>IF(O183&gt;O185,(O187+'Eingabe (Bestandsförderung)'!$E$204)*'Eingabe (Bestandsförderung)'!$E$202,O186+O189)</f>
        <v>0</v>
      </c>
      <c r="P184" s="313">
        <f>IF(P183&gt;P185,(P187+'Eingabe (Bestandsförderung)'!$E$204)*'Eingabe (Bestandsförderung)'!$E$202,P186+P189)</f>
        <v>0</v>
      </c>
      <c r="Q184" s="313">
        <f>IF(Q183&gt;Q185,(Q187+'Eingabe (Bestandsförderung)'!$E$204)*'Eingabe (Bestandsförderung)'!$E$202,Q186+Q189)</f>
        <v>0</v>
      </c>
      <c r="R184" s="313">
        <f>IF(R183&gt;R185,(R187+'Eingabe (Bestandsförderung)'!$E$204)*'Eingabe (Bestandsförderung)'!$E$202,R186+R189)</f>
        <v>0</v>
      </c>
      <c r="S184" s="313">
        <f>IF(S183&gt;S185,(S187+'Eingabe (Bestandsförderung)'!$E$204)*'Eingabe (Bestandsförderung)'!$E$202,S186+S189)</f>
        <v>0</v>
      </c>
      <c r="T184" s="313">
        <f>IF(T183&gt;T185,(T187+'Eingabe (Bestandsförderung)'!$E$204)*'Eingabe (Bestandsförderung)'!$E$202,T186+T189)</f>
        <v>0</v>
      </c>
      <c r="U184" s="313">
        <f>IF(U183&gt;U185,(U187+'Eingabe (Bestandsförderung)'!$E$204)*'Eingabe (Bestandsförderung)'!$E$202,U186+U189)</f>
        <v>0</v>
      </c>
      <c r="V184" s="313">
        <f>IF(V183&gt;V185,(V187+'Eingabe (Bestandsförderung)'!$E$204)*'Eingabe (Bestandsförderung)'!$E$202,V186+V189)</f>
        <v>0</v>
      </c>
      <c r="W184" s="313">
        <f>IF(W183&gt;W185,(W187+'Eingabe (Bestandsförderung)'!$E$204)*'Eingabe (Bestandsförderung)'!$E$202,W186+W189)</f>
        <v>0</v>
      </c>
      <c r="X184" s="313">
        <f>IF(X183&gt;X185,(X187+'Eingabe (Bestandsförderung)'!$E$204)*'Eingabe (Bestandsförderung)'!$E$202,X186+X189)</f>
        <v>0</v>
      </c>
      <c r="Y184" s="313">
        <f>IF(Y183&gt;Y185,(Y187+'Eingabe (Bestandsförderung)'!$E$204)*'Eingabe (Bestandsförderung)'!$E$202,Y186+Y189)</f>
        <v>0</v>
      </c>
      <c r="Z184" s="313">
        <f>IF(Z183&gt;Z185,(Z187+'Eingabe (Bestandsförderung)'!$E$204)*'Eingabe (Bestandsförderung)'!$E$202,Z186+Z189)</f>
        <v>0</v>
      </c>
      <c r="AA184" s="313">
        <f>IF(AA183&gt;AA185,(AA187+'Eingabe (Bestandsförderung)'!$E$204)*'Eingabe (Bestandsförderung)'!$E$202,AA186+AA189)</f>
        <v>0</v>
      </c>
      <c r="AB184" s="313">
        <f>IF(AB183&gt;AB185,(AB187+'Eingabe (Bestandsförderung)'!$E$204)*'Eingabe (Bestandsförderung)'!$E$202,AB186+AB189)</f>
        <v>0</v>
      </c>
      <c r="AC184" s="313">
        <f>IF(AC183&gt;AC185,(AC187+'Eingabe (Bestandsförderung)'!$E$204)*'Eingabe (Bestandsförderung)'!$E$202,AC186+AC189)</f>
        <v>0</v>
      </c>
      <c r="AD184" s="313">
        <f>IF(AD183&gt;AD185,(AD187+'Eingabe (Bestandsförderung)'!$E$204)*'Eingabe (Bestandsförderung)'!$E$202,AD186+AD189)</f>
        <v>0</v>
      </c>
      <c r="AE184" s="313">
        <f>IF(AE183&gt;AE185,(AE187+'Eingabe (Bestandsförderung)'!$E$204)*'Eingabe (Bestandsförderung)'!$E$202,AE186+AE189)</f>
        <v>0</v>
      </c>
      <c r="AF184" s="313">
        <f>IF(AF183&gt;AF185,(AF187+'Eingabe (Bestandsförderung)'!$E$204)*'Eingabe (Bestandsförderung)'!$E$202,AF186+AF189)</f>
        <v>0</v>
      </c>
      <c r="AG184" s="313">
        <f>IF(AG183&gt;AG185,(AG187+'Eingabe (Bestandsförderung)'!$E$204)*'Eingabe (Bestandsförderung)'!$E$202,AG186+AG189)</f>
        <v>0</v>
      </c>
      <c r="AH184" s="378"/>
      <c r="AI184" s="275"/>
      <c r="AJ184" s="275"/>
      <c r="AK184" s="275"/>
      <c r="AL184" s="275"/>
      <c r="AM184" s="275"/>
      <c r="AN184" s="275"/>
      <c r="AO184" s="275"/>
      <c r="AP184" s="275"/>
      <c r="AQ184" s="275"/>
      <c r="AR184" s="275"/>
      <c r="AS184" s="275"/>
      <c r="AT184" s="275"/>
      <c r="AU184" s="275"/>
      <c r="AV184" s="275"/>
      <c r="AW184" s="275"/>
      <c r="AX184" s="275"/>
      <c r="AY184" s="275"/>
      <c r="AZ184" s="275"/>
      <c r="BA184" s="275"/>
      <c r="BB184" s="275"/>
      <c r="BC184" s="275"/>
      <c r="BD184" s="275"/>
      <c r="BE184" s="275"/>
      <c r="BF184" s="275"/>
      <c r="BG184" s="275"/>
      <c r="BH184" s="275"/>
      <c r="BI184" s="275"/>
      <c r="BJ184" s="275"/>
      <c r="BK184" s="275"/>
      <c r="BL184" s="275"/>
      <c r="BM184" s="275"/>
      <c r="BN184" s="275"/>
      <c r="BO184" s="275"/>
      <c r="BP184" s="275"/>
      <c r="BQ184" s="275"/>
      <c r="BR184" s="275"/>
    </row>
    <row r="185" spans="1:71" s="204" customFormat="1" ht="13" outlineLevel="1">
      <c r="A185" s="279"/>
      <c r="B185" s="312" t="s">
        <v>82</v>
      </c>
      <c r="C185" s="315"/>
      <c r="D185" s="315">
        <f>(D187+'Eingabe (Bestandsförderung)'!$E$204)*'Eingabe (Bestandsförderung)'!$E$202-D189</f>
        <v>0</v>
      </c>
      <c r="E185" s="315">
        <f>(E187+'Eingabe (Bestandsförderung)'!$E$204)*'Eingabe (Bestandsförderung)'!$E$202-E189</f>
        <v>0</v>
      </c>
      <c r="F185" s="315">
        <f>(F187+'Eingabe (Bestandsförderung)'!$E$204)*'Eingabe (Bestandsförderung)'!$E$202-F189</f>
        <v>0</v>
      </c>
      <c r="G185" s="315">
        <f>(G187+'Eingabe (Bestandsförderung)'!$E$204)*'Eingabe (Bestandsförderung)'!$E$202-G189</f>
        <v>0</v>
      </c>
      <c r="H185" s="315">
        <f>(H187+'Eingabe (Bestandsförderung)'!$E$204)*'Eingabe (Bestandsförderung)'!$E$202-H189</f>
        <v>0</v>
      </c>
      <c r="I185" s="315">
        <f>(I187+'Eingabe (Bestandsförderung)'!$E$204)*'Eingabe (Bestandsförderung)'!$E$202-I189</f>
        <v>0</v>
      </c>
      <c r="J185" s="315">
        <f>(J187+'Eingabe (Bestandsförderung)'!$E$204)*'Eingabe (Bestandsförderung)'!$E$202-J189</f>
        <v>0</v>
      </c>
      <c r="K185" s="315">
        <f>(K187+'Eingabe (Bestandsförderung)'!$E$204)*'Eingabe (Bestandsförderung)'!$E$202-K189</f>
        <v>0</v>
      </c>
      <c r="L185" s="315">
        <f>(L187+'Eingabe (Bestandsförderung)'!$E$204)*'Eingabe (Bestandsförderung)'!$E$202-L189</f>
        <v>0</v>
      </c>
      <c r="M185" s="315">
        <f>(M187+'Eingabe (Bestandsförderung)'!$E$204)*'Eingabe (Bestandsförderung)'!$E$202-M189</f>
        <v>0</v>
      </c>
      <c r="N185" s="315">
        <f>(N187+'Eingabe (Bestandsförderung)'!$E$204)*'Eingabe (Bestandsförderung)'!$E$202-N189</f>
        <v>0</v>
      </c>
      <c r="O185" s="315">
        <f>(O187+'Eingabe (Bestandsförderung)'!$E$204)*'Eingabe (Bestandsförderung)'!$E$202-O189</f>
        <v>0</v>
      </c>
      <c r="P185" s="315">
        <f>(P187+'Eingabe (Bestandsförderung)'!$E$204)*'Eingabe (Bestandsförderung)'!$E$202-P189</f>
        <v>0</v>
      </c>
      <c r="Q185" s="315">
        <f>(Q187+'Eingabe (Bestandsförderung)'!$E$204)*'Eingabe (Bestandsförderung)'!$E$202-Q189</f>
        <v>0</v>
      </c>
      <c r="R185" s="315">
        <f>(R187+'Eingabe (Bestandsförderung)'!$E$204)*'Eingabe (Bestandsförderung)'!$E$202-R189</f>
        <v>0</v>
      </c>
      <c r="S185" s="315">
        <f>(S187+'Eingabe (Bestandsförderung)'!$E$204)*'Eingabe (Bestandsförderung)'!$E$202-S189</f>
        <v>0</v>
      </c>
      <c r="T185" s="315">
        <f>(T187+'Eingabe (Bestandsförderung)'!$E$204)*'Eingabe (Bestandsförderung)'!$E$202-T189</f>
        <v>0</v>
      </c>
      <c r="U185" s="315">
        <f>(U187+'Eingabe (Bestandsförderung)'!$E$204)*'Eingabe (Bestandsförderung)'!$E$202-U189</f>
        <v>0</v>
      </c>
      <c r="V185" s="315">
        <f>(V187+'Eingabe (Bestandsförderung)'!$E$204)*'Eingabe (Bestandsförderung)'!$E$202-V189</f>
        <v>0</v>
      </c>
      <c r="W185" s="315">
        <f>(W187+'Eingabe (Bestandsförderung)'!$E$204)*'Eingabe (Bestandsförderung)'!$E$202-W189</f>
        <v>0</v>
      </c>
      <c r="X185" s="315">
        <f>(X187+'Eingabe (Bestandsförderung)'!$E$204)*'Eingabe (Bestandsförderung)'!$E$202-X189</f>
        <v>0</v>
      </c>
      <c r="Y185" s="315">
        <f>(Y187+'Eingabe (Bestandsförderung)'!$E$204)*'Eingabe (Bestandsförderung)'!$E$202-Y189</f>
        <v>0</v>
      </c>
      <c r="Z185" s="315">
        <f>(Z187+'Eingabe (Bestandsförderung)'!$E$204)*'Eingabe (Bestandsförderung)'!$E$202-Z189</f>
        <v>0</v>
      </c>
      <c r="AA185" s="315">
        <f>(AA187+'Eingabe (Bestandsförderung)'!$E$204)*'Eingabe (Bestandsförderung)'!$E$202-AA189</f>
        <v>0</v>
      </c>
      <c r="AB185" s="315">
        <f>(AB187+'Eingabe (Bestandsförderung)'!$E$204)*'Eingabe (Bestandsförderung)'!$E$202-AB189</f>
        <v>0</v>
      </c>
      <c r="AC185" s="315">
        <f>(AC187+'Eingabe (Bestandsförderung)'!$E$204)*'Eingabe (Bestandsförderung)'!$E$202-AC189</f>
        <v>0</v>
      </c>
      <c r="AD185" s="315">
        <f>(AD187+'Eingabe (Bestandsförderung)'!$E$204)*'Eingabe (Bestandsförderung)'!$E$202-AD189</f>
        <v>0</v>
      </c>
      <c r="AE185" s="315">
        <f>(AE187+'Eingabe (Bestandsförderung)'!$E$204)*'Eingabe (Bestandsförderung)'!$E$202-AE189</f>
        <v>0</v>
      </c>
      <c r="AF185" s="315">
        <f>(AF187+'Eingabe (Bestandsförderung)'!$E$204)*'Eingabe (Bestandsförderung)'!$E$202-AF189</f>
        <v>0</v>
      </c>
      <c r="AG185" s="315">
        <f>(AG187+'Eingabe (Bestandsförderung)'!$E$204)*'Eingabe (Bestandsförderung)'!$E$202-AG189</f>
        <v>0</v>
      </c>
      <c r="AH185" s="248"/>
      <c r="BS185" s="276"/>
    </row>
    <row r="186" spans="1:71" s="204" customFormat="1" ht="13" outlineLevel="1">
      <c r="A186" s="279"/>
      <c r="B186" s="312" t="s">
        <v>83</v>
      </c>
      <c r="C186" s="315"/>
      <c r="D186" s="315">
        <f t="shared" ref="D186:AB186" si="36">IF(C183&lt;=0,D183,C183-D183)</f>
        <v>0</v>
      </c>
      <c r="E186" s="315">
        <f t="shared" si="36"/>
        <v>0</v>
      </c>
      <c r="F186" s="315">
        <f t="shared" si="36"/>
        <v>0</v>
      </c>
      <c r="G186" s="315">
        <f t="shared" si="36"/>
        <v>0</v>
      </c>
      <c r="H186" s="315">
        <f t="shared" si="36"/>
        <v>0</v>
      </c>
      <c r="I186" s="315">
        <f t="shared" si="36"/>
        <v>0</v>
      </c>
      <c r="J186" s="315">
        <f t="shared" si="36"/>
        <v>0</v>
      </c>
      <c r="K186" s="315">
        <f t="shared" si="36"/>
        <v>0</v>
      </c>
      <c r="L186" s="315">
        <f t="shared" si="36"/>
        <v>0</v>
      </c>
      <c r="M186" s="315">
        <f t="shared" si="36"/>
        <v>0</v>
      </c>
      <c r="N186" s="315">
        <f t="shared" si="36"/>
        <v>0</v>
      </c>
      <c r="O186" s="315">
        <f t="shared" si="36"/>
        <v>0</v>
      </c>
      <c r="P186" s="315">
        <f t="shared" si="36"/>
        <v>0</v>
      </c>
      <c r="Q186" s="315">
        <f t="shared" si="36"/>
        <v>0</v>
      </c>
      <c r="R186" s="315">
        <f t="shared" si="36"/>
        <v>0</v>
      </c>
      <c r="S186" s="315">
        <f t="shared" si="36"/>
        <v>0</v>
      </c>
      <c r="T186" s="315">
        <f t="shared" si="36"/>
        <v>0</v>
      </c>
      <c r="U186" s="315">
        <f t="shared" si="36"/>
        <v>0</v>
      </c>
      <c r="V186" s="315">
        <f t="shared" si="36"/>
        <v>0</v>
      </c>
      <c r="W186" s="315">
        <f t="shared" si="36"/>
        <v>0</v>
      </c>
      <c r="X186" s="315">
        <f t="shared" si="36"/>
        <v>0</v>
      </c>
      <c r="Y186" s="315">
        <f t="shared" si="36"/>
        <v>0</v>
      </c>
      <c r="Z186" s="315">
        <f t="shared" si="36"/>
        <v>0</v>
      </c>
      <c r="AA186" s="315">
        <f t="shared" si="36"/>
        <v>0</v>
      </c>
      <c r="AB186" s="315">
        <f t="shared" si="36"/>
        <v>0</v>
      </c>
      <c r="AC186" s="315">
        <f>IF(AB183&lt;=0,AC183,AB183-AC183)</f>
        <v>0</v>
      </c>
      <c r="AD186" s="315">
        <f>IF(AC183&lt;=0,AD183,AC183-AD183)</f>
        <v>0</v>
      </c>
      <c r="AE186" s="315">
        <f>IF(AD183&lt;=0,AE183,AD183-AE183)</f>
        <v>0</v>
      </c>
      <c r="AF186" s="315">
        <f>IF(AE183&lt;=0,AF183,AE183-AF183)</f>
        <v>0</v>
      </c>
      <c r="AG186" s="315">
        <f>IF(AF183&lt;=0,AG183,AF183-AG183)</f>
        <v>0</v>
      </c>
      <c r="AH186" s="248"/>
      <c r="BS186" s="276"/>
    </row>
    <row r="187" spans="1:71" s="204" customFormat="1" ht="13" outlineLevel="1">
      <c r="A187" s="279"/>
      <c r="B187" s="312" t="s">
        <v>84</v>
      </c>
      <c r="C187" s="316"/>
      <c r="D187" s="317">
        <f>IF('Berechnung (Bestandsförderung)'!D12&lt;='Eingabe (Bestandsförderung)'!$E$206,'Eingabe (Bestandsförderung)'!$E$205,'Eingabe (Bestandsförderung)'!$E$207)</f>
        <v>4.6210000000000001E-2</v>
      </c>
      <c r="E187" s="317">
        <f>IF('Berechnung (Bestandsförderung)'!E12&lt;='Eingabe (Bestandsförderung)'!$E$206,'Eingabe (Bestandsförderung)'!$E$205,'Eingabe (Bestandsförderung)'!$E$207)</f>
        <v>4.6210000000000001E-2</v>
      </c>
      <c r="F187" s="317">
        <f>IF('Berechnung (Bestandsförderung)'!F12&lt;='Eingabe (Bestandsförderung)'!$E$206,'Eingabe (Bestandsförderung)'!$E$205,'Eingabe (Bestandsförderung)'!$E$207)</f>
        <v>4.6210000000000001E-2</v>
      </c>
      <c r="G187" s="317">
        <f>IF('Berechnung (Bestandsförderung)'!G12&lt;='Eingabe (Bestandsförderung)'!$E$206,'Eingabe (Bestandsförderung)'!$E$205,'Eingabe (Bestandsförderung)'!$E$207)</f>
        <v>4.6210000000000001E-2</v>
      </c>
      <c r="H187" s="317">
        <f>IF('Berechnung (Bestandsförderung)'!H12&lt;='Eingabe (Bestandsförderung)'!$E$206,'Eingabe (Bestandsförderung)'!$E$205,'Eingabe (Bestandsförderung)'!$E$207)</f>
        <v>4.6210000000000001E-2</v>
      </c>
      <c r="I187" s="317">
        <f>IF('Berechnung (Bestandsförderung)'!I12&lt;='Eingabe (Bestandsförderung)'!$E$206,'Eingabe (Bestandsförderung)'!$E$205,'Eingabe (Bestandsförderung)'!$E$207)</f>
        <v>4.6210000000000001E-2</v>
      </c>
      <c r="J187" s="317">
        <f>IF('Berechnung (Bestandsförderung)'!J12&lt;='Eingabe (Bestandsförderung)'!$E$206,'Eingabe (Bestandsförderung)'!$E$205,'Eingabe (Bestandsförderung)'!$E$207)</f>
        <v>4.6210000000000001E-2</v>
      </c>
      <c r="K187" s="317">
        <f>IF('Berechnung (Bestandsförderung)'!K12&lt;='Eingabe (Bestandsförderung)'!$E$206,'Eingabe (Bestandsförderung)'!$E$205,'Eingabe (Bestandsförderung)'!$E$207)</f>
        <v>4.6210000000000001E-2</v>
      </c>
      <c r="L187" s="317">
        <f>IF('Berechnung (Bestandsförderung)'!L12&lt;='Eingabe (Bestandsförderung)'!$E$206,'Eingabe (Bestandsförderung)'!$E$205,'Eingabe (Bestandsförderung)'!$E$207)</f>
        <v>4.6210000000000001E-2</v>
      </c>
      <c r="M187" s="317">
        <f>IF('Berechnung (Bestandsförderung)'!M12&lt;='Eingabe (Bestandsförderung)'!$E$206,'Eingabe (Bestandsförderung)'!$E$205,'Eingabe (Bestandsförderung)'!$E$207)</f>
        <v>4.6210000000000001E-2</v>
      </c>
      <c r="N187" s="317">
        <f>IF('Berechnung (Bestandsförderung)'!N12&lt;='Eingabe (Bestandsförderung)'!$E$206,'Eingabe (Bestandsförderung)'!$E$205,'Eingabe (Bestandsförderung)'!$E$207)</f>
        <v>4.6210000000000001E-2</v>
      </c>
      <c r="O187" s="317">
        <f>IF('Berechnung (Bestandsförderung)'!O12&lt;='Eingabe (Bestandsförderung)'!$E$206,'Eingabe (Bestandsförderung)'!$E$205,'Eingabe (Bestandsförderung)'!$E$207)</f>
        <v>4.6210000000000001E-2</v>
      </c>
      <c r="P187" s="317">
        <f>IF('Berechnung (Bestandsförderung)'!P12&lt;='Eingabe (Bestandsförderung)'!$E$206,'Eingabe (Bestandsförderung)'!$E$205,'Eingabe (Bestandsförderung)'!$E$207)</f>
        <v>4.6210000000000001E-2</v>
      </c>
      <c r="Q187" s="317">
        <f>IF('Berechnung (Bestandsförderung)'!Q12&lt;='Eingabe (Bestandsförderung)'!$E$206,'Eingabe (Bestandsförderung)'!$E$205,'Eingabe (Bestandsförderung)'!$E$207)</f>
        <v>4.6210000000000001E-2</v>
      </c>
      <c r="R187" s="317">
        <f>IF('Berechnung (Bestandsförderung)'!R12&lt;='Eingabe (Bestandsförderung)'!$E$206,'Eingabe (Bestandsförderung)'!$E$205,'Eingabe (Bestandsförderung)'!$E$207)</f>
        <v>4.6210000000000001E-2</v>
      </c>
      <c r="S187" s="317">
        <f>IF('Berechnung (Bestandsförderung)'!S12&lt;='Eingabe (Bestandsförderung)'!$E$206,'Eingabe (Bestandsförderung)'!$E$205,'Eingabe (Bestandsförderung)'!$E$207)</f>
        <v>4.6210000000000001E-2</v>
      </c>
      <c r="T187" s="317">
        <f>IF('Berechnung (Bestandsförderung)'!T12&lt;='Eingabe (Bestandsförderung)'!$E$206,'Eingabe (Bestandsförderung)'!$E$205,'Eingabe (Bestandsförderung)'!$E$207)</f>
        <v>4.6210000000000001E-2</v>
      </c>
      <c r="U187" s="317">
        <f>IF('Berechnung (Bestandsförderung)'!U12&lt;='Eingabe (Bestandsförderung)'!$E$206,'Eingabe (Bestandsförderung)'!$E$205,'Eingabe (Bestandsförderung)'!$E$207)</f>
        <v>4.6210000000000001E-2</v>
      </c>
      <c r="V187" s="317">
        <f>IF('Berechnung (Bestandsförderung)'!V12&lt;='Eingabe (Bestandsförderung)'!$E$206,'Eingabe (Bestandsförderung)'!$E$205,'Eingabe (Bestandsförderung)'!$E$207)</f>
        <v>4.6210000000000001E-2</v>
      </c>
      <c r="W187" s="317">
        <f>IF('Berechnung (Bestandsförderung)'!W12&lt;='Eingabe (Bestandsförderung)'!$E$206,'Eingabe (Bestandsförderung)'!$E$205,'Eingabe (Bestandsförderung)'!$E$207)</f>
        <v>4.6210000000000001E-2</v>
      </c>
      <c r="X187" s="317">
        <f>IF('Berechnung (Bestandsförderung)'!X12&lt;='Eingabe (Bestandsförderung)'!$E$206,'Eingabe (Bestandsförderung)'!$E$205,'Eingabe (Bestandsförderung)'!$E$207)</f>
        <v>4.6210000000000001E-2</v>
      </c>
      <c r="Y187" s="317">
        <f>IF('Berechnung (Bestandsförderung)'!Y12&lt;='Eingabe (Bestandsförderung)'!$E$206,'Eingabe (Bestandsförderung)'!$E$205,'Eingabe (Bestandsförderung)'!$E$207)</f>
        <v>4.6210000000000001E-2</v>
      </c>
      <c r="Z187" s="317">
        <f>IF('Berechnung (Bestandsförderung)'!Z12&lt;='Eingabe (Bestandsförderung)'!$E$206,'Eingabe (Bestandsförderung)'!$E$205,'Eingabe (Bestandsförderung)'!$E$207)</f>
        <v>4.6210000000000001E-2</v>
      </c>
      <c r="AA187" s="317">
        <f>IF('Berechnung (Bestandsförderung)'!AA12&lt;='Eingabe (Bestandsförderung)'!$E$206,'Eingabe (Bestandsförderung)'!$E$205,'Eingabe (Bestandsförderung)'!$E$207)</f>
        <v>4.6210000000000001E-2</v>
      </c>
      <c r="AB187" s="317">
        <f>IF('Berechnung (Bestandsförderung)'!AB12&lt;='Eingabe (Bestandsförderung)'!$E$206,'Eingabe (Bestandsförderung)'!$E$205,'Eingabe (Bestandsförderung)'!$E$207)</f>
        <v>4.6210000000000001E-2</v>
      </c>
      <c r="AC187" s="317">
        <f>IF('Berechnung (Bestandsförderung)'!AC12&lt;='Eingabe (Bestandsförderung)'!$E$206,'Eingabe (Bestandsförderung)'!$E$205,'Eingabe (Bestandsförderung)'!$E$207)</f>
        <v>4.6210000000000001E-2</v>
      </c>
      <c r="AD187" s="317">
        <f>IF('Berechnung (Bestandsförderung)'!AD12&lt;='Eingabe (Bestandsförderung)'!$E$206,'Eingabe (Bestandsförderung)'!$E$205,'Eingabe (Bestandsförderung)'!$E$207)</f>
        <v>4.6210000000000001E-2</v>
      </c>
      <c r="AE187" s="317">
        <f>IF('Berechnung (Bestandsförderung)'!AE12&lt;='Eingabe (Bestandsförderung)'!$E$206,'Eingabe (Bestandsförderung)'!$E$205,'Eingabe (Bestandsförderung)'!$E$207)</f>
        <v>4.6210000000000001E-2</v>
      </c>
      <c r="AF187" s="317">
        <f>IF('Berechnung (Bestandsförderung)'!AF12&lt;='Eingabe (Bestandsförderung)'!$E$206,'Eingabe (Bestandsförderung)'!$E$205,'Eingabe (Bestandsförderung)'!$E$207)</f>
        <v>4.6210000000000001E-2</v>
      </c>
      <c r="AG187" s="317">
        <f>IF('Berechnung (Bestandsförderung)'!AG12&lt;='Eingabe (Bestandsförderung)'!$E$206,'Eingabe (Bestandsförderung)'!$E$205,'Eingabe (Bestandsförderung)'!$E$207)</f>
        <v>4.6210000000000001E-2</v>
      </c>
      <c r="AH187" s="248"/>
    </row>
    <row r="188" spans="1:71" s="204" customFormat="1" ht="13" outlineLevel="1">
      <c r="A188" s="279"/>
      <c r="B188" s="312" t="s">
        <v>85</v>
      </c>
      <c r="C188" s="316"/>
      <c r="D188" s="317" t="str">
        <f t="shared" ref="D188:AB188" si="37">IF(D189&gt;0,D187,"0")</f>
        <v>0</v>
      </c>
      <c r="E188" s="317" t="str">
        <f t="shared" si="37"/>
        <v>0</v>
      </c>
      <c r="F188" s="317" t="str">
        <f t="shared" si="37"/>
        <v>0</v>
      </c>
      <c r="G188" s="317" t="str">
        <f t="shared" si="37"/>
        <v>0</v>
      </c>
      <c r="H188" s="317" t="str">
        <f t="shared" si="37"/>
        <v>0</v>
      </c>
      <c r="I188" s="317" t="str">
        <f t="shared" si="37"/>
        <v>0</v>
      </c>
      <c r="J188" s="317" t="str">
        <f t="shared" si="37"/>
        <v>0</v>
      </c>
      <c r="K188" s="317" t="str">
        <f t="shared" si="37"/>
        <v>0</v>
      </c>
      <c r="L188" s="317" t="str">
        <f t="shared" si="37"/>
        <v>0</v>
      </c>
      <c r="M188" s="317" t="str">
        <f t="shared" si="37"/>
        <v>0</v>
      </c>
      <c r="N188" s="317" t="str">
        <f t="shared" si="37"/>
        <v>0</v>
      </c>
      <c r="O188" s="317" t="str">
        <f t="shared" si="37"/>
        <v>0</v>
      </c>
      <c r="P188" s="317" t="str">
        <f t="shared" si="37"/>
        <v>0</v>
      </c>
      <c r="Q188" s="317" t="str">
        <f t="shared" si="37"/>
        <v>0</v>
      </c>
      <c r="R188" s="317" t="str">
        <f t="shared" si="37"/>
        <v>0</v>
      </c>
      <c r="S188" s="317" t="str">
        <f t="shared" si="37"/>
        <v>0</v>
      </c>
      <c r="T188" s="317" t="str">
        <f t="shared" si="37"/>
        <v>0</v>
      </c>
      <c r="U188" s="317" t="str">
        <f t="shared" si="37"/>
        <v>0</v>
      </c>
      <c r="V188" s="317" t="str">
        <f t="shared" si="37"/>
        <v>0</v>
      </c>
      <c r="W188" s="317" t="str">
        <f t="shared" si="37"/>
        <v>0</v>
      </c>
      <c r="X188" s="317" t="str">
        <f t="shared" si="37"/>
        <v>0</v>
      </c>
      <c r="Y188" s="317" t="str">
        <f t="shared" si="37"/>
        <v>0</v>
      </c>
      <c r="Z188" s="317" t="str">
        <f t="shared" si="37"/>
        <v>0</v>
      </c>
      <c r="AA188" s="317" t="str">
        <f t="shared" si="37"/>
        <v>0</v>
      </c>
      <c r="AB188" s="317" t="str">
        <f t="shared" si="37"/>
        <v>0</v>
      </c>
      <c r="AC188" s="317" t="str">
        <f>IF(AC189&gt;0,AC187,"0")</f>
        <v>0</v>
      </c>
      <c r="AD188" s="317" t="str">
        <f>IF(AD189&gt;0,AD187,"0")</f>
        <v>0</v>
      </c>
      <c r="AE188" s="317" t="str">
        <f>IF(AE189&gt;0,AE187,"0")</f>
        <v>0</v>
      </c>
      <c r="AF188" s="317" t="str">
        <f>IF(AF189&gt;0,AF187,"0")</f>
        <v>0</v>
      </c>
      <c r="AG188" s="317" t="str">
        <f>IF(AG189&gt;0,AG187,"0")</f>
        <v>0</v>
      </c>
      <c r="AH188" s="248"/>
    </row>
    <row r="189" spans="1:71" s="204" customFormat="1" ht="13.5" outlineLevel="1" thickBot="1">
      <c r="A189" s="279"/>
      <c r="B189" s="305" t="s">
        <v>86</v>
      </c>
      <c r="C189" s="318"/>
      <c r="D189" s="319">
        <f t="shared" ref="D189:AB189" si="38">(D187*C183)</f>
        <v>0</v>
      </c>
      <c r="E189" s="319">
        <f t="shared" si="38"/>
        <v>0</v>
      </c>
      <c r="F189" s="319">
        <f t="shared" si="38"/>
        <v>0</v>
      </c>
      <c r="G189" s="319">
        <f t="shared" si="38"/>
        <v>0</v>
      </c>
      <c r="H189" s="319">
        <f t="shared" si="38"/>
        <v>0</v>
      </c>
      <c r="I189" s="319">
        <f t="shared" si="38"/>
        <v>0</v>
      </c>
      <c r="J189" s="319">
        <f t="shared" si="38"/>
        <v>0</v>
      </c>
      <c r="K189" s="319">
        <f t="shared" si="38"/>
        <v>0</v>
      </c>
      <c r="L189" s="319">
        <f t="shared" si="38"/>
        <v>0</v>
      </c>
      <c r="M189" s="319">
        <f t="shared" si="38"/>
        <v>0</v>
      </c>
      <c r="N189" s="319">
        <f t="shared" si="38"/>
        <v>0</v>
      </c>
      <c r="O189" s="319">
        <f t="shared" si="38"/>
        <v>0</v>
      </c>
      <c r="P189" s="319">
        <f t="shared" si="38"/>
        <v>0</v>
      </c>
      <c r="Q189" s="319">
        <f t="shared" si="38"/>
        <v>0</v>
      </c>
      <c r="R189" s="319">
        <f t="shared" si="38"/>
        <v>0</v>
      </c>
      <c r="S189" s="319">
        <f t="shared" si="38"/>
        <v>0</v>
      </c>
      <c r="T189" s="319">
        <f t="shared" si="38"/>
        <v>0</v>
      </c>
      <c r="U189" s="319">
        <f t="shared" si="38"/>
        <v>0</v>
      </c>
      <c r="V189" s="319">
        <f t="shared" si="38"/>
        <v>0</v>
      </c>
      <c r="W189" s="319">
        <f t="shared" si="38"/>
        <v>0</v>
      </c>
      <c r="X189" s="319">
        <f t="shared" si="38"/>
        <v>0</v>
      </c>
      <c r="Y189" s="319">
        <f t="shared" si="38"/>
        <v>0</v>
      </c>
      <c r="Z189" s="319">
        <f t="shared" si="38"/>
        <v>0</v>
      </c>
      <c r="AA189" s="319">
        <f t="shared" si="38"/>
        <v>0</v>
      </c>
      <c r="AB189" s="319">
        <f t="shared" si="38"/>
        <v>0</v>
      </c>
      <c r="AC189" s="319">
        <f>(AC187*AB183)</f>
        <v>0</v>
      </c>
      <c r="AD189" s="319">
        <f>(AD187*AC183)</f>
        <v>0</v>
      </c>
      <c r="AE189" s="319">
        <f>(AE187*AD183)</f>
        <v>0</v>
      </c>
      <c r="AF189" s="319">
        <f>(AF187*AE183)</f>
        <v>0</v>
      </c>
      <c r="AG189" s="319">
        <f>(AG187*AF183)</f>
        <v>0</v>
      </c>
      <c r="AH189" s="248"/>
    </row>
    <row r="190" spans="1:71" s="204" customFormat="1" ht="13" outlineLevel="1">
      <c r="A190" s="279"/>
      <c r="B190" s="312" t="s">
        <v>87</v>
      </c>
      <c r="C190" s="313">
        <f>'Eingabe (Bestandsförderung)'!E211</f>
        <v>0</v>
      </c>
      <c r="D190" s="313">
        <f t="shared" ref="D190:AB190" si="39">IF(C190-D192&gt;0,C190-D192,0)</f>
        <v>0</v>
      </c>
      <c r="E190" s="313">
        <f t="shared" si="39"/>
        <v>0</v>
      </c>
      <c r="F190" s="313">
        <f t="shared" si="39"/>
        <v>0</v>
      </c>
      <c r="G190" s="313">
        <f t="shared" si="39"/>
        <v>0</v>
      </c>
      <c r="H190" s="313">
        <f t="shared" si="39"/>
        <v>0</v>
      </c>
      <c r="I190" s="313">
        <f t="shared" si="39"/>
        <v>0</v>
      </c>
      <c r="J190" s="313">
        <f t="shared" si="39"/>
        <v>0</v>
      </c>
      <c r="K190" s="313">
        <f t="shared" si="39"/>
        <v>0</v>
      </c>
      <c r="L190" s="313">
        <f t="shared" si="39"/>
        <v>0</v>
      </c>
      <c r="M190" s="313">
        <f t="shared" si="39"/>
        <v>0</v>
      </c>
      <c r="N190" s="313">
        <f t="shared" si="39"/>
        <v>0</v>
      </c>
      <c r="O190" s="313">
        <f t="shared" si="39"/>
        <v>0</v>
      </c>
      <c r="P190" s="313">
        <f t="shared" si="39"/>
        <v>0</v>
      </c>
      <c r="Q190" s="313">
        <f t="shared" si="39"/>
        <v>0</v>
      </c>
      <c r="R190" s="313">
        <f t="shared" si="39"/>
        <v>0</v>
      </c>
      <c r="S190" s="313">
        <f t="shared" si="39"/>
        <v>0</v>
      </c>
      <c r="T190" s="313">
        <f t="shared" si="39"/>
        <v>0</v>
      </c>
      <c r="U190" s="313">
        <f t="shared" si="39"/>
        <v>0</v>
      </c>
      <c r="V190" s="313">
        <f t="shared" si="39"/>
        <v>0</v>
      </c>
      <c r="W190" s="313">
        <f t="shared" si="39"/>
        <v>0</v>
      </c>
      <c r="X190" s="313">
        <f t="shared" si="39"/>
        <v>0</v>
      </c>
      <c r="Y190" s="313">
        <f t="shared" si="39"/>
        <v>0</v>
      </c>
      <c r="Z190" s="313">
        <f t="shared" si="39"/>
        <v>0</v>
      </c>
      <c r="AA190" s="313">
        <f t="shared" si="39"/>
        <v>0</v>
      </c>
      <c r="AB190" s="313">
        <f t="shared" si="39"/>
        <v>0</v>
      </c>
      <c r="AC190" s="313">
        <f>IF(AB190-AC192&gt;0,AB190-AC192,0)</f>
        <v>0</v>
      </c>
      <c r="AD190" s="313">
        <f>IF(AC190-AD192&gt;0,AC190-AD192,0)</f>
        <v>0</v>
      </c>
      <c r="AE190" s="313">
        <f>IF(AD190-AE192&gt;0,AD190-AE192,0)</f>
        <v>0</v>
      </c>
      <c r="AF190" s="313">
        <f>IF(AE190-AF192&gt;0,AE190-AF192,0)</f>
        <v>0</v>
      </c>
      <c r="AG190" s="313">
        <f>IF(AF190-AG192&gt;0,AF190-AG192,0)</f>
        <v>0</v>
      </c>
      <c r="AH190" s="248"/>
    </row>
    <row r="191" spans="1:71" s="204" customFormat="1" ht="13" outlineLevel="1">
      <c r="A191" s="279"/>
      <c r="B191" s="312" t="s">
        <v>81</v>
      </c>
      <c r="C191" s="314"/>
      <c r="D191" s="313">
        <f>IF(D190&gt;D192,(D194+'Eingabe (Bestandsförderung)'!$E$212)*'Eingabe (Bestandsförderung)'!$E$210,D193+D196)</f>
        <v>0</v>
      </c>
      <c r="E191" s="313">
        <f>IF(E190&gt;E192,(E194+'Eingabe (Bestandsförderung)'!$E$212)*'Eingabe (Bestandsförderung)'!$E$210,E193+E196)</f>
        <v>0</v>
      </c>
      <c r="F191" s="313">
        <f>IF(F190&gt;F192,(F194+'Eingabe (Bestandsförderung)'!$E$212)*'Eingabe (Bestandsförderung)'!$E$210,F193+F196)</f>
        <v>0</v>
      </c>
      <c r="G191" s="313">
        <f>IF(G190&gt;G192,(G194+'Eingabe (Bestandsförderung)'!$E$212)*'Eingabe (Bestandsförderung)'!$E$210,G193+G196)</f>
        <v>0</v>
      </c>
      <c r="H191" s="313">
        <f>IF(H190&gt;H192,(H194+'Eingabe (Bestandsförderung)'!$E$212)*'Eingabe (Bestandsförderung)'!$E$210,H193+H196)</f>
        <v>0</v>
      </c>
      <c r="I191" s="313">
        <f>IF(I190&gt;I192,(I194+'Eingabe (Bestandsförderung)'!$E$212)*'Eingabe (Bestandsförderung)'!$E$210,I193+I196)</f>
        <v>0</v>
      </c>
      <c r="J191" s="313">
        <f>IF(J190&gt;J192,(J194+'Eingabe (Bestandsförderung)'!$E$212)*'Eingabe (Bestandsförderung)'!$E$210,J193+J196)</f>
        <v>0</v>
      </c>
      <c r="K191" s="313">
        <f>IF(K190&gt;K192,(K194+'Eingabe (Bestandsförderung)'!$E$212)*'Eingabe (Bestandsförderung)'!$E$210,K193+K196)</f>
        <v>0</v>
      </c>
      <c r="L191" s="313">
        <f>IF(L190&gt;L192,(L194+'Eingabe (Bestandsförderung)'!$E$212)*'Eingabe (Bestandsförderung)'!$E$210,L193+L196)</f>
        <v>0</v>
      </c>
      <c r="M191" s="313">
        <f>IF(M190&gt;M192,(M194+'Eingabe (Bestandsförderung)'!$E$212)*'Eingabe (Bestandsförderung)'!$E$210,M193+M196)</f>
        <v>0</v>
      </c>
      <c r="N191" s="313">
        <f>IF(N190&gt;N192,(N194+'Eingabe (Bestandsförderung)'!$E$212)*'Eingabe (Bestandsförderung)'!$E$210,N193+N196)</f>
        <v>0</v>
      </c>
      <c r="O191" s="313">
        <f>IF(O190&gt;O192,(O194+'Eingabe (Bestandsförderung)'!$E$212)*'Eingabe (Bestandsförderung)'!$E$210,O193+O196)</f>
        <v>0</v>
      </c>
      <c r="P191" s="313">
        <f>IF(P190&gt;P192,(P194+'Eingabe (Bestandsförderung)'!$E$212)*'Eingabe (Bestandsförderung)'!$E$210,P193+P196)</f>
        <v>0</v>
      </c>
      <c r="Q191" s="313">
        <f>IF(Q190&gt;Q192,(Q194+'Eingabe (Bestandsförderung)'!$E$212)*'Eingabe (Bestandsförderung)'!$E$210,Q193+Q196)</f>
        <v>0</v>
      </c>
      <c r="R191" s="313">
        <f>IF(R190&gt;R192,(R194+'Eingabe (Bestandsförderung)'!$E$212)*'Eingabe (Bestandsförderung)'!$E$210,R193+R196)</f>
        <v>0</v>
      </c>
      <c r="S191" s="313">
        <f>IF(S190&gt;S192,(S194+'Eingabe (Bestandsförderung)'!$E$212)*'Eingabe (Bestandsförderung)'!$E$210,S193+S196)</f>
        <v>0</v>
      </c>
      <c r="T191" s="313">
        <f>IF(T190&gt;T192,(T194+'Eingabe (Bestandsförderung)'!$E$212)*'Eingabe (Bestandsförderung)'!$E$210,T193+T196)</f>
        <v>0</v>
      </c>
      <c r="U191" s="313">
        <f>IF(U190&gt;U192,(U194+'Eingabe (Bestandsförderung)'!$E$212)*'Eingabe (Bestandsförderung)'!$E$210,U193+U196)</f>
        <v>0</v>
      </c>
      <c r="V191" s="313">
        <f>IF(V190&gt;V192,(V194+'Eingabe (Bestandsförderung)'!$E$212)*'Eingabe (Bestandsförderung)'!$E$210,V193+V196)</f>
        <v>0</v>
      </c>
      <c r="W191" s="313">
        <f>IF(W190&gt;W192,(W194+'Eingabe (Bestandsförderung)'!$E$212)*'Eingabe (Bestandsförderung)'!$E$210,W193+W196)</f>
        <v>0</v>
      </c>
      <c r="X191" s="313">
        <f>IF(X190&gt;X192,(X194+'Eingabe (Bestandsförderung)'!$E$212)*'Eingabe (Bestandsförderung)'!$E$210,X193+X196)</f>
        <v>0</v>
      </c>
      <c r="Y191" s="313">
        <f>IF(Y190&gt;Y192,(Y194+'Eingabe (Bestandsförderung)'!$E$212)*'Eingabe (Bestandsförderung)'!$E$210,Y193+Y196)</f>
        <v>0</v>
      </c>
      <c r="Z191" s="313">
        <f>IF(Z190&gt;Z192,(Z194+'Eingabe (Bestandsförderung)'!$E$212)*'Eingabe (Bestandsförderung)'!$E$210,Z193+Z196)</f>
        <v>0</v>
      </c>
      <c r="AA191" s="313">
        <f>IF(AA190&gt;AA192,(AA194+'Eingabe (Bestandsförderung)'!$E$212)*'Eingabe (Bestandsförderung)'!$E$210,AA193+AA196)</f>
        <v>0</v>
      </c>
      <c r="AB191" s="313">
        <f>IF(AB190&gt;AB192,(AB194+'Eingabe (Bestandsförderung)'!$E$212)*'Eingabe (Bestandsförderung)'!$E$210,AB193+AB196)</f>
        <v>0</v>
      </c>
      <c r="AC191" s="313">
        <f>IF(AC190&gt;AC192,(AC194+'Eingabe (Bestandsförderung)'!$E$212)*'Eingabe (Bestandsförderung)'!$E$210,AC193+AC196)</f>
        <v>0</v>
      </c>
      <c r="AD191" s="313">
        <f>IF(AD190&gt;AD192,(AD194+'Eingabe (Bestandsförderung)'!$E$212)*'Eingabe (Bestandsförderung)'!$E$210,AD193+AD196)</f>
        <v>0</v>
      </c>
      <c r="AE191" s="313">
        <f>IF(AE190&gt;AE192,(AE194+'Eingabe (Bestandsförderung)'!$E$212)*'Eingabe (Bestandsförderung)'!$E$210,AE193+AE196)</f>
        <v>0</v>
      </c>
      <c r="AF191" s="313">
        <f>IF(AF190&gt;AF192,(AF194+'Eingabe (Bestandsförderung)'!$E$212)*'Eingabe (Bestandsförderung)'!$E$210,AF193+AF196)</f>
        <v>0</v>
      </c>
      <c r="AG191" s="313">
        <f>IF(AG190&gt;AG192,(AG194+'Eingabe (Bestandsförderung)'!$E$212)*'Eingabe (Bestandsförderung)'!$E$210,AG193+AG196)</f>
        <v>0</v>
      </c>
      <c r="AH191" s="248"/>
    </row>
    <row r="192" spans="1:71" s="204" customFormat="1" ht="13" outlineLevel="1">
      <c r="A192" s="279"/>
      <c r="B192" s="312" t="s">
        <v>82</v>
      </c>
      <c r="C192" s="315"/>
      <c r="D192" s="315">
        <f>(D194+'Eingabe (Bestandsförderung)'!$E$212)*'Eingabe (Bestandsförderung)'!$E$210-D196</f>
        <v>0</v>
      </c>
      <c r="E192" s="315">
        <f>(E194+'Eingabe (Bestandsförderung)'!$E$212)*'Eingabe (Bestandsförderung)'!$E$210-E196</f>
        <v>0</v>
      </c>
      <c r="F192" s="315">
        <f>(F194+'Eingabe (Bestandsförderung)'!$E$212)*'Eingabe (Bestandsförderung)'!$E$210-F196</f>
        <v>0</v>
      </c>
      <c r="G192" s="315">
        <f>(G194+'Eingabe (Bestandsförderung)'!$E$212)*'Eingabe (Bestandsförderung)'!$E$210-G196</f>
        <v>0</v>
      </c>
      <c r="H192" s="315">
        <f>(H194+'Eingabe (Bestandsförderung)'!$E$212)*'Eingabe (Bestandsförderung)'!$E$210-H196</f>
        <v>0</v>
      </c>
      <c r="I192" s="315">
        <f>(I194+'Eingabe (Bestandsförderung)'!$E$212)*'Eingabe (Bestandsförderung)'!$E$210-I196</f>
        <v>0</v>
      </c>
      <c r="J192" s="315">
        <f>(J194+'Eingabe (Bestandsförderung)'!$E$212)*'Eingabe (Bestandsförderung)'!$E$210-J196</f>
        <v>0</v>
      </c>
      <c r="K192" s="315">
        <f>(K194+'Eingabe (Bestandsförderung)'!$E$212)*'Eingabe (Bestandsförderung)'!$E$210-K196</f>
        <v>0</v>
      </c>
      <c r="L192" s="315">
        <f>(L194+'Eingabe (Bestandsförderung)'!$E$212)*'Eingabe (Bestandsförderung)'!$E$210-L196</f>
        <v>0</v>
      </c>
      <c r="M192" s="315">
        <f>(M194+'Eingabe (Bestandsförderung)'!$E$212)*'Eingabe (Bestandsförderung)'!$E$210-M196</f>
        <v>0</v>
      </c>
      <c r="N192" s="315">
        <f>(N194+'Eingabe (Bestandsförderung)'!$E$212)*'Eingabe (Bestandsförderung)'!$E$210-N196</f>
        <v>0</v>
      </c>
      <c r="O192" s="315">
        <f>(O194+'Eingabe (Bestandsförderung)'!$E$212)*'Eingabe (Bestandsförderung)'!$E$210-O196</f>
        <v>0</v>
      </c>
      <c r="P192" s="315">
        <f>(P194+'Eingabe (Bestandsförderung)'!$E$212)*'Eingabe (Bestandsförderung)'!$E$210-P196</f>
        <v>0</v>
      </c>
      <c r="Q192" s="315">
        <f>(Q194+'Eingabe (Bestandsförderung)'!$E$212)*'Eingabe (Bestandsförderung)'!$E$210-Q196</f>
        <v>0</v>
      </c>
      <c r="R192" s="315">
        <f>(R194+'Eingabe (Bestandsförderung)'!$E$212)*'Eingabe (Bestandsförderung)'!$E$210-R196</f>
        <v>0</v>
      </c>
      <c r="S192" s="315">
        <f>(S194+'Eingabe (Bestandsförderung)'!$E$212)*'Eingabe (Bestandsförderung)'!$E$210-S196</f>
        <v>0</v>
      </c>
      <c r="T192" s="315">
        <f>(T194+'Eingabe (Bestandsförderung)'!$E$212)*'Eingabe (Bestandsförderung)'!$E$210-T196</f>
        <v>0</v>
      </c>
      <c r="U192" s="315">
        <f>(U194+'Eingabe (Bestandsförderung)'!$E$212)*'Eingabe (Bestandsförderung)'!$E$210-U196</f>
        <v>0</v>
      </c>
      <c r="V192" s="315">
        <f>(V194+'Eingabe (Bestandsförderung)'!$E$212)*'Eingabe (Bestandsförderung)'!$E$210-V196</f>
        <v>0</v>
      </c>
      <c r="W192" s="315">
        <f>(W194+'Eingabe (Bestandsförderung)'!$E$212)*'Eingabe (Bestandsförderung)'!$E$210-W196</f>
        <v>0</v>
      </c>
      <c r="X192" s="315">
        <f>(X194+'Eingabe (Bestandsförderung)'!$E$212)*'Eingabe (Bestandsförderung)'!$E$210-X196</f>
        <v>0</v>
      </c>
      <c r="Y192" s="315">
        <f>(Y194+'Eingabe (Bestandsförderung)'!$E$212)*'Eingabe (Bestandsförderung)'!$E$210-Y196</f>
        <v>0</v>
      </c>
      <c r="Z192" s="315">
        <f>(Z194+'Eingabe (Bestandsförderung)'!$E$212)*'Eingabe (Bestandsförderung)'!$E$210-Z196</f>
        <v>0</v>
      </c>
      <c r="AA192" s="315">
        <f>(AA194+'Eingabe (Bestandsförderung)'!$E$212)*'Eingabe (Bestandsförderung)'!$E$210-AA196</f>
        <v>0</v>
      </c>
      <c r="AB192" s="315">
        <f>(AB194+'Eingabe (Bestandsförderung)'!$E$212)*'Eingabe (Bestandsförderung)'!$E$210-AB196</f>
        <v>0</v>
      </c>
      <c r="AC192" s="315">
        <f>(AC194+'Eingabe (Bestandsförderung)'!$E$212)*'Eingabe (Bestandsförderung)'!$E$210-AC196</f>
        <v>0</v>
      </c>
      <c r="AD192" s="315">
        <f>(AD194+'Eingabe (Bestandsförderung)'!$E$212)*'Eingabe (Bestandsförderung)'!$E$210-AD196</f>
        <v>0</v>
      </c>
      <c r="AE192" s="315">
        <f>(AE194+'Eingabe (Bestandsförderung)'!$E$212)*'Eingabe (Bestandsförderung)'!$E$210-AE196</f>
        <v>0</v>
      </c>
      <c r="AF192" s="315">
        <f>(AF194+'Eingabe (Bestandsförderung)'!$E$212)*'Eingabe (Bestandsförderung)'!$E$210-AF196</f>
        <v>0</v>
      </c>
      <c r="AG192" s="315">
        <f>(AG194+'Eingabe (Bestandsförderung)'!$E$212)*'Eingabe (Bestandsförderung)'!$E$210-AG196</f>
        <v>0</v>
      </c>
      <c r="AH192" s="248"/>
    </row>
    <row r="193" spans="1:71" s="204" customFormat="1" ht="13" outlineLevel="1">
      <c r="A193" s="279"/>
      <c r="B193" s="312" t="s">
        <v>83</v>
      </c>
      <c r="C193" s="315"/>
      <c r="D193" s="315">
        <f t="shared" ref="D193:AB193" si="40">IF(C190&lt;=0,D190,C190-D190)</f>
        <v>0</v>
      </c>
      <c r="E193" s="315">
        <f t="shared" si="40"/>
        <v>0</v>
      </c>
      <c r="F193" s="315">
        <f t="shared" si="40"/>
        <v>0</v>
      </c>
      <c r="G193" s="315">
        <f t="shared" si="40"/>
        <v>0</v>
      </c>
      <c r="H193" s="315">
        <f t="shared" si="40"/>
        <v>0</v>
      </c>
      <c r="I193" s="315">
        <f t="shared" si="40"/>
        <v>0</v>
      </c>
      <c r="J193" s="315">
        <f t="shared" si="40"/>
        <v>0</v>
      </c>
      <c r="K193" s="315">
        <f t="shared" si="40"/>
        <v>0</v>
      </c>
      <c r="L193" s="315">
        <f t="shared" si="40"/>
        <v>0</v>
      </c>
      <c r="M193" s="315">
        <f t="shared" si="40"/>
        <v>0</v>
      </c>
      <c r="N193" s="315">
        <f t="shared" si="40"/>
        <v>0</v>
      </c>
      <c r="O193" s="315">
        <f t="shared" si="40"/>
        <v>0</v>
      </c>
      <c r="P193" s="315">
        <f t="shared" si="40"/>
        <v>0</v>
      </c>
      <c r="Q193" s="315">
        <f t="shared" si="40"/>
        <v>0</v>
      </c>
      <c r="R193" s="315">
        <f t="shared" si="40"/>
        <v>0</v>
      </c>
      <c r="S193" s="315">
        <f t="shared" si="40"/>
        <v>0</v>
      </c>
      <c r="T193" s="315">
        <f t="shared" si="40"/>
        <v>0</v>
      </c>
      <c r="U193" s="315">
        <f t="shared" si="40"/>
        <v>0</v>
      </c>
      <c r="V193" s="315">
        <f t="shared" si="40"/>
        <v>0</v>
      </c>
      <c r="W193" s="315">
        <f t="shared" si="40"/>
        <v>0</v>
      </c>
      <c r="X193" s="315">
        <f t="shared" si="40"/>
        <v>0</v>
      </c>
      <c r="Y193" s="315">
        <f t="shared" si="40"/>
        <v>0</v>
      </c>
      <c r="Z193" s="315">
        <f t="shared" si="40"/>
        <v>0</v>
      </c>
      <c r="AA193" s="315">
        <f t="shared" si="40"/>
        <v>0</v>
      </c>
      <c r="AB193" s="315">
        <f t="shared" si="40"/>
        <v>0</v>
      </c>
      <c r="AC193" s="315">
        <f>IF(AB190&lt;=0,AC190,AB190-AC190)</f>
        <v>0</v>
      </c>
      <c r="AD193" s="315">
        <f>IF(AC190&lt;=0,AD190,AC190-AD190)</f>
        <v>0</v>
      </c>
      <c r="AE193" s="315">
        <f>IF(AD190&lt;=0,AE190,AD190-AE190)</f>
        <v>0</v>
      </c>
      <c r="AF193" s="315">
        <f>IF(AE190&lt;=0,AF190,AE190-AF190)</f>
        <v>0</v>
      </c>
      <c r="AG193" s="315">
        <f>IF(AF190&lt;=0,AG190,AF190-AG190)</f>
        <v>0</v>
      </c>
      <c r="AH193" s="248"/>
      <c r="BS193" s="249"/>
    </row>
    <row r="194" spans="1:71" s="204" customFormat="1" ht="13" outlineLevel="1">
      <c r="A194" s="279"/>
      <c r="B194" s="312" t="s">
        <v>84</v>
      </c>
      <c r="C194" s="316"/>
      <c r="D194" s="317">
        <f>IF('Berechnung (Bestandsförderung)'!D12&lt;='Eingabe (Bestandsförderung)'!$E$214,'Eingabe (Bestandsförderung)'!$E$213,'Eingabe (Bestandsförderung)'!$E$215)</f>
        <v>4.6210000000000001E-2</v>
      </c>
      <c r="E194" s="317">
        <f>IF('Berechnung (Bestandsförderung)'!E12&lt;='Eingabe (Bestandsförderung)'!$E$214,'Eingabe (Bestandsförderung)'!$E$213,'Eingabe (Bestandsförderung)'!$E$215)</f>
        <v>4.6210000000000001E-2</v>
      </c>
      <c r="F194" s="317">
        <f>IF('Berechnung (Bestandsförderung)'!F12&lt;='Eingabe (Bestandsförderung)'!$E$214,'Eingabe (Bestandsförderung)'!$E$213,'Eingabe (Bestandsförderung)'!$E$215)</f>
        <v>4.6210000000000001E-2</v>
      </c>
      <c r="G194" s="317">
        <f>IF('Berechnung (Bestandsförderung)'!G12&lt;='Eingabe (Bestandsförderung)'!$E$214,'Eingabe (Bestandsförderung)'!$E$213,'Eingabe (Bestandsförderung)'!$E$215)</f>
        <v>4.6210000000000001E-2</v>
      </c>
      <c r="H194" s="317">
        <f>IF('Berechnung (Bestandsförderung)'!H12&lt;='Eingabe (Bestandsförderung)'!$E$214,'Eingabe (Bestandsförderung)'!$E$213,'Eingabe (Bestandsförderung)'!$E$215)</f>
        <v>4.6210000000000001E-2</v>
      </c>
      <c r="I194" s="317">
        <f>IF('Berechnung (Bestandsförderung)'!I12&lt;='Eingabe (Bestandsförderung)'!$E$214,'Eingabe (Bestandsförderung)'!$E$213,'Eingabe (Bestandsförderung)'!$E$215)</f>
        <v>4.6210000000000001E-2</v>
      </c>
      <c r="J194" s="317">
        <f>IF('Berechnung (Bestandsförderung)'!J12&lt;='Eingabe (Bestandsförderung)'!$E$214,'Eingabe (Bestandsförderung)'!$E$213,'Eingabe (Bestandsförderung)'!$E$215)</f>
        <v>4.6210000000000001E-2</v>
      </c>
      <c r="K194" s="317">
        <f>IF('Berechnung (Bestandsförderung)'!K12&lt;='Eingabe (Bestandsförderung)'!$E$214,'Eingabe (Bestandsförderung)'!$E$213,'Eingabe (Bestandsförderung)'!$E$215)</f>
        <v>4.6210000000000001E-2</v>
      </c>
      <c r="L194" s="317">
        <f>IF('Berechnung (Bestandsförderung)'!L12&lt;='Eingabe (Bestandsförderung)'!$E$214,'Eingabe (Bestandsförderung)'!$E$213,'Eingabe (Bestandsförderung)'!$E$215)</f>
        <v>4.6210000000000001E-2</v>
      </c>
      <c r="M194" s="317">
        <f>IF('Berechnung (Bestandsförderung)'!M12&lt;='Eingabe (Bestandsförderung)'!$E$214,'Eingabe (Bestandsförderung)'!$E$213,'Eingabe (Bestandsförderung)'!$E$215)</f>
        <v>4.6210000000000001E-2</v>
      </c>
      <c r="N194" s="317">
        <f>IF('Berechnung (Bestandsförderung)'!N12&lt;='Eingabe (Bestandsförderung)'!$E$214,'Eingabe (Bestandsförderung)'!$E$213,'Eingabe (Bestandsförderung)'!$E$215)</f>
        <v>4.6210000000000001E-2</v>
      </c>
      <c r="O194" s="317">
        <f>IF('Berechnung (Bestandsförderung)'!O12&lt;='Eingabe (Bestandsförderung)'!$E$214,'Eingabe (Bestandsförderung)'!$E$213,'Eingabe (Bestandsförderung)'!$E$215)</f>
        <v>4.6210000000000001E-2</v>
      </c>
      <c r="P194" s="317">
        <f>IF('Berechnung (Bestandsförderung)'!P12&lt;='Eingabe (Bestandsförderung)'!$E$214,'Eingabe (Bestandsförderung)'!$E$213,'Eingabe (Bestandsförderung)'!$E$215)</f>
        <v>4.6210000000000001E-2</v>
      </c>
      <c r="Q194" s="317">
        <f>IF('Berechnung (Bestandsförderung)'!Q12&lt;='Eingabe (Bestandsförderung)'!$E$214,'Eingabe (Bestandsförderung)'!$E$213,'Eingabe (Bestandsförderung)'!$E$215)</f>
        <v>4.6210000000000001E-2</v>
      </c>
      <c r="R194" s="317">
        <f>IF('Berechnung (Bestandsförderung)'!R12&lt;='Eingabe (Bestandsförderung)'!$E$214,'Eingabe (Bestandsförderung)'!$E$213,'Eingabe (Bestandsförderung)'!$E$215)</f>
        <v>4.6210000000000001E-2</v>
      </c>
      <c r="S194" s="317">
        <f>IF('Berechnung (Bestandsförderung)'!S12&lt;='Eingabe (Bestandsförderung)'!$E$214,'Eingabe (Bestandsförderung)'!$E$213,'Eingabe (Bestandsförderung)'!$E$215)</f>
        <v>4.6210000000000001E-2</v>
      </c>
      <c r="T194" s="317">
        <f>IF('Berechnung (Bestandsförderung)'!T12&lt;='Eingabe (Bestandsförderung)'!$E$214,'Eingabe (Bestandsförderung)'!$E$213,'Eingabe (Bestandsförderung)'!$E$215)</f>
        <v>4.6210000000000001E-2</v>
      </c>
      <c r="U194" s="317">
        <f>IF('Berechnung (Bestandsförderung)'!U12&lt;='Eingabe (Bestandsförderung)'!$E$214,'Eingabe (Bestandsförderung)'!$E$213,'Eingabe (Bestandsförderung)'!$E$215)</f>
        <v>4.6210000000000001E-2</v>
      </c>
      <c r="V194" s="317">
        <f>IF('Berechnung (Bestandsförderung)'!V12&lt;='Eingabe (Bestandsförderung)'!$E$214,'Eingabe (Bestandsförderung)'!$E$213,'Eingabe (Bestandsförderung)'!$E$215)</f>
        <v>4.6210000000000001E-2</v>
      </c>
      <c r="W194" s="317">
        <f>IF('Berechnung (Bestandsförderung)'!W12&lt;='Eingabe (Bestandsförderung)'!$E$214,'Eingabe (Bestandsförderung)'!$E$213,'Eingabe (Bestandsförderung)'!$E$215)</f>
        <v>4.6210000000000001E-2</v>
      </c>
      <c r="X194" s="317">
        <f>IF('Berechnung (Bestandsförderung)'!X12&lt;='Eingabe (Bestandsförderung)'!$E$214,'Eingabe (Bestandsförderung)'!$E$213,'Eingabe (Bestandsförderung)'!$E$215)</f>
        <v>4.6210000000000001E-2</v>
      </c>
      <c r="Y194" s="317">
        <f>IF('Berechnung (Bestandsförderung)'!Y12&lt;='Eingabe (Bestandsförderung)'!$E$214,'Eingabe (Bestandsförderung)'!$E$213,'Eingabe (Bestandsförderung)'!$E$215)</f>
        <v>4.6210000000000001E-2</v>
      </c>
      <c r="Z194" s="317">
        <f>IF('Berechnung (Bestandsförderung)'!Z12&lt;='Eingabe (Bestandsförderung)'!$E$214,'Eingabe (Bestandsförderung)'!$E$213,'Eingabe (Bestandsförderung)'!$E$215)</f>
        <v>4.6210000000000001E-2</v>
      </c>
      <c r="AA194" s="317">
        <f>IF('Berechnung (Bestandsförderung)'!AA12&lt;='Eingabe (Bestandsförderung)'!$E$214,'Eingabe (Bestandsförderung)'!$E$213,'Eingabe (Bestandsförderung)'!$E$215)</f>
        <v>4.6210000000000001E-2</v>
      </c>
      <c r="AB194" s="317">
        <f>IF('Berechnung (Bestandsförderung)'!AB12&lt;='Eingabe (Bestandsförderung)'!$E$214,'Eingabe (Bestandsförderung)'!$E$213,'Eingabe (Bestandsförderung)'!$E$215)</f>
        <v>4.6210000000000001E-2</v>
      </c>
      <c r="AC194" s="317">
        <f>IF('Berechnung (Bestandsförderung)'!AC12&lt;='Eingabe (Bestandsförderung)'!$E$214,'Eingabe (Bestandsförderung)'!$E$213,'Eingabe (Bestandsförderung)'!$E$215)</f>
        <v>4.6210000000000001E-2</v>
      </c>
      <c r="AD194" s="317">
        <f>IF('Berechnung (Bestandsförderung)'!AD12&lt;='Eingabe (Bestandsförderung)'!$E$214,'Eingabe (Bestandsförderung)'!$E$213,'Eingabe (Bestandsförderung)'!$E$215)</f>
        <v>4.6210000000000001E-2</v>
      </c>
      <c r="AE194" s="317">
        <f>IF('Berechnung (Bestandsförderung)'!AE12&lt;='Eingabe (Bestandsförderung)'!$E$214,'Eingabe (Bestandsförderung)'!$E$213,'Eingabe (Bestandsförderung)'!$E$215)</f>
        <v>4.6210000000000001E-2</v>
      </c>
      <c r="AF194" s="317">
        <f>IF('Berechnung (Bestandsförderung)'!AF12&lt;='Eingabe (Bestandsförderung)'!$E$214,'Eingabe (Bestandsförderung)'!$E$213,'Eingabe (Bestandsförderung)'!$E$215)</f>
        <v>4.6210000000000001E-2</v>
      </c>
      <c r="AG194" s="317">
        <f>IF('Berechnung (Bestandsförderung)'!AG12&lt;='Eingabe (Bestandsförderung)'!$E$214,'Eingabe (Bestandsförderung)'!$E$213,'Eingabe (Bestandsförderung)'!$E$215)</f>
        <v>4.6210000000000001E-2</v>
      </c>
      <c r="AH194" s="248"/>
      <c r="BS194" s="249"/>
    </row>
    <row r="195" spans="1:71" s="204" customFormat="1" ht="13" outlineLevel="1">
      <c r="A195" s="279"/>
      <c r="B195" s="312" t="s">
        <v>85</v>
      </c>
      <c r="C195" s="316"/>
      <c r="D195" s="317" t="str">
        <f t="shared" ref="D195:AB195" si="41">IF(D196&gt;0,D194,"0")</f>
        <v>0</v>
      </c>
      <c r="E195" s="317" t="str">
        <f t="shared" si="41"/>
        <v>0</v>
      </c>
      <c r="F195" s="317" t="str">
        <f t="shared" si="41"/>
        <v>0</v>
      </c>
      <c r="G195" s="317" t="str">
        <f t="shared" si="41"/>
        <v>0</v>
      </c>
      <c r="H195" s="317" t="str">
        <f t="shared" si="41"/>
        <v>0</v>
      </c>
      <c r="I195" s="317" t="str">
        <f t="shared" si="41"/>
        <v>0</v>
      </c>
      <c r="J195" s="317" t="str">
        <f t="shared" si="41"/>
        <v>0</v>
      </c>
      <c r="K195" s="317" t="str">
        <f t="shared" si="41"/>
        <v>0</v>
      </c>
      <c r="L195" s="317" t="str">
        <f t="shared" si="41"/>
        <v>0</v>
      </c>
      <c r="M195" s="317" t="str">
        <f t="shared" si="41"/>
        <v>0</v>
      </c>
      <c r="N195" s="317" t="str">
        <f t="shared" si="41"/>
        <v>0</v>
      </c>
      <c r="O195" s="317" t="str">
        <f t="shared" si="41"/>
        <v>0</v>
      </c>
      <c r="P195" s="317" t="str">
        <f t="shared" si="41"/>
        <v>0</v>
      </c>
      <c r="Q195" s="317" t="str">
        <f t="shared" si="41"/>
        <v>0</v>
      </c>
      <c r="R195" s="317" t="str">
        <f t="shared" si="41"/>
        <v>0</v>
      </c>
      <c r="S195" s="317" t="str">
        <f t="shared" si="41"/>
        <v>0</v>
      </c>
      <c r="T195" s="317" t="str">
        <f t="shared" si="41"/>
        <v>0</v>
      </c>
      <c r="U195" s="317" t="str">
        <f t="shared" si="41"/>
        <v>0</v>
      </c>
      <c r="V195" s="317" t="str">
        <f t="shared" si="41"/>
        <v>0</v>
      </c>
      <c r="W195" s="317" t="str">
        <f t="shared" si="41"/>
        <v>0</v>
      </c>
      <c r="X195" s="317" t="str">
        <f t="shared" si="41"/>
        <v>0</v>
      </c>
      <c r="Y195" s="317" t="str">
        <f t="shared" si="41"/>
        <v>0</v>
      </c>
      <c r="Z195" s="317" t="str">
        <f t="shared" si="41"/>
        <v>0</v>
      </c>
      <c r="AA195" s="317" t="str">
        <f t="shared" si="41"/>
        <v>0</v>
      </c>
      <c r="AB195" s="317" t="str">
        <f t="shared" si="41"/>
        <v>0</v>
      </c>
      <c r="AC195" s="317" t="str">
        <f>IF(AC196&gt;0,AC194,"0")</f>
        <v>0</v>
      </c>
      <c r="AD195" s="317" t="str">
        <f>IF(AD196&gt;0,AD194,"0")</f>
        <v>0</v>
      </c>
      <c r="AE195" s="317" t="str">
        <f>IF(AE196&gt;0,AE194,"0")</f>
        <v>0</v>
      </c>
      <c r="AF195" s="317" t="str">
        <f>IF(AF196&gt;0,AF194,"0")</f>
        <v>0</v>
      </c>
      <c r="AG195" s="317" t="str">
        <f>IF(AG196&gt;0,AG194,"0")</f>
        <v>0</v>
      </c>
      <c r="AH195" s="248"/>
      <c r="BS195" s="249"/>
    </row>
    <row r="196" spans="1:71" s="204" customFormat="1" ht="13.5" outlineLevel="1" thickBot="1">
      <c r="A196" s="279"/>
      <c r="B196" s="305" t="s">
        <v>86</v>
      </c>
      <c r="C196" s="318"/>
      <c r="D196" s="319">
        <f t="shared" ref="D196:AB196" si="42">(D194*C190)</f>
        <v>0</v>
      </c>
      <c r="E196" s="319">
        <f t="shared" si="42"/>
        <v>0</v>
      </c>
      <c r="F196" s="319">
        <f t="shared" si="42"/>
        <v>0</v>
      </c>
      <c r="G196" s="319">
        <f t="shared" si="42"/>
        <v>0</v>
      </c>
      <c r="H196" s="319">
        <f t="shared" si="42"/>
        <v>0</v>
      </c>
      <c r="I196" s="319">
        <f t="shared" si="42"/>
        <v>0</v>
      </c>
      <c r="J196" s="319">
        <f t="shared" si="42"/>
        <v>0</v>
      </c>
      <c r="K196" s="319">
        <f t="shared" si="42"/>
        <v>0</v>
      </c>
      <c r="L196" s="319">
        <f t="shared" si="42"/>
        <v>0</v>
      </c>
      <c r="M196" s="319">
        <f t="shared" si="42"/>
        <v>0</v>
      </c>
      <c r="N196" s="319">
        <f t="shared" si="42"/>
        <v>0</v>
      </c>
      <c r="O196" s="319">
        <f t="shared" si="42"/>
        <v>0</v>
      </c>
      <c r="P196" s="319">
        <f t="shared" si="42"/>
        <v>0</v>
      </c>
      <c r="Q196" s="319">
        <f t="shared" si="42"/>
        <v>0</v>
      </c>
      <c r="R196" s="319">
        <f t="shared" si="42"/>
        <v>0</v>
      </c>
      <c r="S196" s="319">
        <f t="shared" si="42"/>
        <v>0</v>
      </c>
      <c r="T196" s="319">
        <f t="shared" si="42"/>
        <v>0</v>
      </c>
      <c r="U196" s="319">
        <f t="shared" si="42"/>
        <v>0</v>
      </c>
      <c r="V196" s="319">
        <f t="shared" si="42"/>
        <v>0</v>
      </c>
      <c r="W196" s="319">
        <f t="shared" si="42"/>
        <v>0</v>
      </c>
      <c r="X196" s="319">
        <f t="shared" si="42"/>
        <v>0</v>
      </c>
      <c r="Y196" s="319">
        <f t="shared" si="42"/>
        <v>0</v>
      </c>
      <c r="Z196" s="319">
        <f t="shared" si="42"/>
        <v>0</v>
      </c>
      <c r="AA196" s="319">
        <f t="shared" si="42"/>
        <v>0</v>
      </c>
      <c r="AB196" s="319">
        <f t="shared" si="42"/>
        <v>0</v>
      </c>
      <c r="AC196" s="319">
        <f>(AC194*AB190)</f>
        <v>0</v>
      </c>
      <c r="AD196" s="319">
        <f>(AD194*AC190)</f>
        <v>0</v>
      </c>
      <c r="AE196" s="319">
        <f>(AE194*AD190)</f>
        <v>0</v>
      </c>
      <c r="AF196" s="319">
        <f>(AF194*AE190)</f>
        <v>0</v>
      </c>
      <c r="AG196" s="319">
        <f>(AG194*AF190)</f>
        <v>0</v>
      </c>
      <c r="AH196" s="248"/>
      <c r="BS196" s="249"/>
    </row>
    <row r="197" spans="1:71" s="204" customFormat="1" ht="13" outlineLevel="1">
      <c r="A197" s="279"/>
      <c r="B197" s="312" t="s">
        <v>88</v>
      </c>
      <c r="C197" s="313">
        <f>'Eingabe (Bestandsförderung)'!E219</f>
        <v>0</v>
      </c>
      <c r="D197" s="313">
        <f t="shared" ref="D197:AB197" si="43">IF(C197-D199&gt;0,C197-D199,0)</f>
        <v>0</v>
      </c>
      <c r="E197" s="313">
        <f t="shared" si="43"/>
        <v>0</v>
      </c>
      <c r="F197" s="313">
        <f t="shared" si="43"/>
        <v>0</v>
      </c>
      <c r="G197" s="313">
        <f t="shared" si="43"/>
        <v>0</v>
      </c>
      <c r="H197" s="313">
        <f t="shared" si="43"/>
        <v>0</v>
      </c>
      <c r="I197" s="313">
        <f t="shared" si="43"/>
        <v>0</v>
      </c>
      <c r="J197" s="313">
        <f t="shared" si="43"/>
        <v>0</v>
      </c>
      <c r="K197" s="313">
        <f t="shared" si="43"/>
        <v>0</v>
      </c>
      <c r="L197" s="313">
        <f t="shared" si="43"/>
        <v>0</v>
      </c>
      <c r="M197" s="313">
        <f t="shared" si="43"/>
        <v>0</v>
      </c>
      <c r="N197" s="313">
        <f t="shared" si="43"/>
        <v>0</v>
      </c>
      <c r="O197" s="313">
        <f t="shared" si="43"/>
        <v>0</v>
      </c>
      <c r="P197" s="313">
        <f t="shared" si="43"/>
        <v>0</v>
      </c>
      <c r="Q197" s="313">
        <f t="shared" si="43"/>
        <v>0</v>
      </c>
      <c r="R197" s="313">
        <f t="shared" si="43"/>
        <v>0</v>
      </c>
      <c r="S197" s="313">
        <f t="shared" si="43"/>
        <v>0</v>
      </c>
      <c r="T197" s="313">
        <f t="shared" si="43"/>
        <v>0</v>
      </c>
      <c r="U197" s="313">
        <f t="shared" si="43"/>
        <v>0</v>
      </c>
      <c r="V197" s="313">
        <f t="shared" si="43"/>
        <v>0</v>
      </c>
      <c r="W197" s="313">
        <f t="shared" si="43"/>
        <v>0</v>
      </c>
      <c r="X197" s="313">
        <f t="shared" si="43"/>
        <v>0</v>
      </c>
      <c r="Y197" s="313">
        <f t="shared" si="43"/>
        <v>0</v>
      </c>
      <c r="Z197" s="313">
        <f t="shared" si="43"/>
        <v>0</v>
      </c>
      <c r="AA197" s="313">
        <f t="shared" si="43"/>
        <v>0</v>
      </c>
      <c r="AB197" s="313">
        <f t="shared" si="43"/>
        <v>0</v>
      </c>
      <c r="AC197" s="313">
        <f>IF(AB197-AC199&gt;0,AB197-AC199,0)</f>
        <v>0</v>
      </c>
      <c r="AD197" s="313">
        <f>IF(AC197-AD199&gt;0,AC197-AD199,0)</f>
        <v>0</v>
      </c>
      <c r="AE197" s="313">
        <f>IF(AD197-AE199&gt;0,AD197-AE199,0)</f>
        <v>0</v>
      </c>
      <c r="AF197" s="313">
        <f>IF(AE197-AF199&gt;0,AE197-AF199,0)</f>
        <v>0</v>
      </c>
      <c r="AG197" s="313">
        <f>IF(AF197-AG199&gt;0,AF197-AG199,0)</f>
        <v>0</v>
      </c>
      <c r="AH197" s="248"/>
      <c r="BS197" s="249"/>
    </row>
    <row r="198" spans="1:71" s="204" customFormat="1" ht="13" outlineLevel="1">
      <c r="A198" s="279"/>
      <c r="B198" s="312" t="s">
        <v>81</v>
      </c>
      <c r="C198" s="314"/>
      <c r="D198" s="313">
        <f>IF(D197&gt;D199,(D201+'Eingabe (Bestandsförderung)'!$E$220)*'Eingabe (Bestandsförderung)'!$E$218,D200+D203)</f>
        <v>0</v>
      </c>
      <c r="E198" s="313">
        <f>IF(E197&gt;E199,(E201+'Eingabe (Bestandsförderung)'!$E$220)*'Eingabe (Bestandsförderung)'!$E$218,E200+E203)</f>
        <v>0</v>
      </c>
      <c r="F198" s="313">
        <f>IF(F197&gt;F199,(F201+'Eingabe (Bestandsförderung)'!$E$220)*'Eingabe (Bestandsförderung)'!$E$218,F200+F203)</f>
        <v>0</v>
      </c>
      <c r="G198" s="313">
        <f>IF(G197&gt;G199,(G201+'Eingabe (Bestandsförderung)'!$E$220)*'Eingabe (Bestandsförderung)'!$E$218,G200+G203)</f>
        <v>0</v>
      </c>
      <c r="H198" s="313">
        <f>IF(H197&gt;H199,(H201+'Eingabe (Bestandsförderung)'!$E$220)*'Eingabe (Bestandsförderung)'!$E$218,H200+H203)</f>
        <v>0</v>
      </c>
      <c r="I198" s="313">
        <f>IF(I197&gt;I199,(I201+'Eingabe (Bestandsförderung)'!$E$220)*'Eingabe (Bestandsförderung)'!$E$218,I200+I203)</f>
        <v>0</v>
      </c>
      <c r="J198" s="313">
        <f>IF(J197&gt;J199,(J201+'Eingabe (Bestandsförderung)'!$E$220)*'Eingabe (Bestandsförderung)'!$E$218,J200+J203)</f>
        <v>0</v>
      </c>
      <c r="K198" s="313">
        <f>IF(K197&gt;K199,(K201+'Eingabe (Bestandsförderung)'!$E$220)*'Eingabe (Bestandsförderung)'!$E$218,K200+K203)</f>
        <v>0</v>
      </c>
      <c r="L198" s="313">
        <f>IF(L197&gt;L199,(L201+'Eingabe (Bestandsförderung)'!$E$220)*'Eingabe (Bestandsförderung)'!$E$218,L200+L203)</f>
        <v>0</v>
      </c>
      <c r="M198" s="313">
        <f>IF(M197&gt;M199,(M201+'Eingabe (Bestandsförderung)'!$E$220)*'Eingabe (Bestandsförderung)'!$E$218,M200+M203)</f>
        <v>0</v>
      </c>
      <c r="N198" s="313">
        <f>IF(N197&gt;N199,(N201+'Eingabe (Bestandsförderung)'!$E$220)*'Eingabe (Bestandsförderung)'!$E$218,N200+N203)</f>
        <v>0</v>
      </c>
      <c r="O198" s="313">
        <f>IF(O197&gt;O199,(O201+'Eingabe (Bestandsförderung)'!$E$220)*'Eingabe (Bestandsförderung)'!$E$218,O200+O203)</f>
        <v>0</v>
      </c>
      <c r="P198" s="313">
        <f>IF(P197&gt;P199,(P201+'Eingabe (Bestandsförderung)'!$E$220)*'Eingabe (Bestandsförderung)'!$E$218,P200+P203)</f>
        <v>0</v>
      </c>
      <c r="Q198" s="313">
        <f>IF(Q197&gt;Q199,(Q201+'Eingabe (Bestandsförderung)'!$E$220)*'Eingabe (Bestandsförderung)'!$E$218,Q200+Q203)</f>
        <v>0</v>
      </c>
      <c r="R198" s="313">
        <f>IF(R197&gt;R199,(R201+'Eingabe (Bestandsförderung)'!$E$220)*'Eingabe (Bestandsförderung)'!$E$218,R200+R203)</f>
        <v>0</v>
      </c>
      <c r="S198" s="313">
        <f>IF(S197&gt;S199,(S201+'Eingabe (Bestandsförderung)'!$E$220)*'Eingabe (Bestandsförderung)'!$E$218,S200+S203)</f>
        <v>0</v>
      </c>
      <c r="T198" s="313">
        <f>IF(T197&gt;T199,(T201+'Eingabe (Bestandsförderung)'!$E$220)*'Eingabe (Bestandsförderung)'!$E$218,T200+T203)</f>
        <v>0</v>
      </c>
      <c r="U198" s="313">
        <f>IF(U197&gt;U199,(U201+'Eingabe (Bestandsförderung)'!$E$220)*'Eingabe (Bestandsförderung)'!$E$218,U200+U203)</f>
        <v>0</v>
      </c>
      <c r="V198" s="313">
        <f>IF(V197&gt;V199,(V201+'Eingabe (Bestandsförderung)'!$E$220)*'Eingabe (Bestandsförderung)'!$E$218,V200+V203)</f>
        <v>0</v>
      </c>
      <c r="W198" s="313">
        <f>IF(W197&gt;W199,(W201+'Eingabe (Bestandsförderung)'!$E$220)*'Eingabe (Bestandsförderung)'!$E$218,W200+W203)</f>
        <v>0</v>
      </c>
      <c r="X198" s="313">
        <f>IF(X197&gt;X199,(X201+'Eingabe (Bestandsförderung)'!$E$220)*'Eingabe (Bestandsförderung)'!$E$218,X200+X203)</f>
        <v>0</v>
      </c>
      <c r="Y198" s="313">
        <f>IF(Y197&gt;Y199,(Y201+'Eingabe (Bestandsförderung)'!$E$220)*'Eingabe (Bestandsförderung)'!$E$218,Y200+Y203)</f>
        <v>0</v>
      </c>
      <c r="Z198" s="313">
        <f>IF(Z197&gt;Z199,(Z201+'Eingabe (Bestandsförderung)'!$E$220)*'Eingabe (Bestandsförderung)'!$E$218,Z200+Z203)</f>
        <v>0</v>
      </c>
      <c r="AA198" s="313">
        <f>IF(AA197&gt;AA199,(AA201+'Eingabe (Bestandsförderung)'!$E$220)*'Eingabe (Bestandsförderung)'!$E$218,AA200+AA203)</f>
        <v>0</v>
      </c>
      <c r="AB198" s="313">
        <f>IF(AB197&gt;AB199,(AB201+'Eingabe (Bestandsförderung)'!$E$220)*'Eingabe (Bestandsförderung)'!$E$218,AB200+AB203)</f>
        <v>0</v>
      </c>
      <c r="AC198" s="313">
        <f>IF(AC197&gt;AC199,(AC201+'Eingabe (Bestandsförderung)'!$E$220)*'Eingabe (Bestandsförderung)'!$E$218,AC200+AC203)</f>
        <v>0</v>
      </c>
      <c r="AD198" s="313">
        <f>IF(AD197&gt;AD199,(AD201+'Eingabe (Bestandsförderung)'!$E$220)*'Eingabe (Bestandsförderung)'!$E$218,AD200+AD203)</f>
        <v>0</v>
      </c>
      <c r="AE198" s="313">
        <f>IF(AE197&gt;AE199,(AE201+'Eingabe (Bestandsförderung)'!$E$220)*'Eingabe (Bestandsförderung)'!$E$218,AE200+AE203)</f>
        <v>0</v>
      </c>
      <c r="AF198" s="313">
        <f>IF(AF197&gt;AF199,(AF201+'Eingabe (Bestandsförderung)'!$E$220)*'Eingabe (Bestandsförderung)'!$E$218,AF200+AF203)</f>
        <v>0</v>
      </c>
      <c r="AG198" s="313">
        <f>IF(AG197&gt;AG199,(AG201+'Eingabe (Bestandsförderung)'!$E$220)*'Eingabe (Bestandsförderung)'!$E$218,AG200+AG203)</f>
        <v>0</v>
      </c>
      <c r="AH198" s="248"/>
      <c r="BS198" s="249"/>
    </row>
    <row r="199" spans="1:71" s="204" customFormat="1" ht="13" outlineLevel="1">
      <c r="A199" s="279"/>
      <c r="B199" s="312" t="s">
        <v>82</v>
      </c>
      <c r="C199" s="315"/>
      <c r="D199" s="315">
        <f>(D201+'Eingabe (Bestandsförderung)'!$E$220)*'Eingabe (Bestandsförderung)'!$E$218-D203</f>
        <v>0</v>
      </c>
      <c r="E199" s="315">
        <f>(E201+'Eingabe (Bestandsförderung)'!$E$220)*'Eingabe (Bestandsförderung)'!$E$218-E203</f>
        <v>0</v>
      </c>
      <c r="F199" s="315">
        <f>(F201+'Eingabe (Bestandsförderung)'!$E$220)*'Eingabe (Bestandsförderung)'!$E$218-F203</f>
        <v>0</v>
      </c>
      <c r="G199" s="315">
        <f>(G201+'Eingabe (Bestandsförderung)'!$E$220)*'Eingabe (Bestandsförderung)'!$E$218-G203</f>
        <v>0</v>
      </c>
      <c r="H199" s="315">
        <f>(H201+'Eingabe (Bestandsförderung)'!$E$220)*'Eingabe (Bestandsförderung)'!$E$218-H203</f>
        <v>0</v>
      </c>
      <c r="I199" s="315">
        <f>(I201+'Eingabe (Bestandsförderung)'!$E$220)*'Eingabe (Bestandsförderung)'!$E$218-I203</f>
        <v>0</v>
      </c>
      <c r="J199" s="315">
        <f>(J201+'Eingabe (Bestandsförderung)'!$E$220)*'Eingabe (Bestandsförderung)'!$E$218-J203</f>
        <v>0</v>
      </c>
      <c r="K199" s="315">
        <f>(K201+'Eingabe (Bestandsförderung)'!$E$220)*'Eingabe (Bestandsförderung)'!$E$218-K203</f>
        <v>0</v>
      </c>
      <c r="L199" s="315">
        <f>(L201+'Eingabe (Bestandsförderung)'!$E$220)*'Eingabe (Bestandsförderung)'!$E$218-L203</f>
        <v>0</v>
      </c>
      <c r="M199" s="315">
        <f>(M201+'Eingabe (Bestandsförderung)'!$E$220)*'Eingabe (Bestandsförderung)'!$E$218-M203</f>
        <v>0</v>
      </c>
      <c r="N199" s="315">
        <f>(N201+'Eingabe (Bestandsförderung)'!$E$220)*'Eingabe (Bestandsförderung)'!$E$218-N203</f>
        <v>0</v>
      </c>
      <c r="O199" s="315">
        <f>(O201+'Eingabe (Bestandsförderung)'!$E$220)*'Eingabe (Bestandsförderung)'!$E$218-O203</f>
        <v>0</v>
      </c>
      <c r="P199" s="315">
        <f>(P201+'Eingabe (Bestandsförderung)'!$E$220)*'Eingabe (Bestandsförderung)'!$E$218-P203</f>
        <v>0</v>
      </c>
      <c r="Q199" s="315">
        <f>(Q201+'Eingabe (Bestandsförderung)'!$E$220)*'Eingabe (Bestandsförderung)'!$E$218-Q203</f>
        <v>0</v>
      </c>
      <c r="R199" s="315">
        <f>(R201+'Eingabe (Bestandsförderung)'!$E$220)*'Eingabe (Bestandsförderung)'!$E$218-R203</f>
        <v>0</v>
      </c>
      <c r="S199" s="315">
        <f>(S201+'Eingabe (Bestandsförderung)'!$E$220)*'Eingabe (Bestandsförderung)'!$E$218-S203</f>
        <v>0</v>
      </c>
      <c r="T199" s="315">
        <f>(T201+'Eingabe (Bestandsförderung)'!$E$220)*'Eingabe (Bestandsförderung)'!$E$218-T203</f>
        <v>0</v>
      </c>
      <c r="U199" s="315">
        <f>(U201+'Eingabe (Bestandsförderung)'!$E$220)*'Eingabe (Bestandsförderung)'!$E$218-U203</f>
        <v>0</v>
      </c>
      <c r="V199" s="315">
        <f>(V201+'Eingabe (Bestandsförderung)'!$E$220)*'Eingabe (Bestandsförderung)'!$E$218-V203</f>
        <v>0</v>
      </c>
      <c r="W199" s="315">
        <f>(W201+'Eingabe (Bestandsförderung)'!$E$220)*'Eingabe (Bestandsförderung)'!$E$218-W203</f>
        <v>0</v>
      </c>
      <c r="X199" s="315">
        <f>(X201+'Eingabe (Bestandsförderung)'!$E$220)*'Eingabe (Bestandsförderung)'!$E$218-X203</f>
        <v>0</v>
      </c>
      <c r="Y199" s="315">
        <f>(Y201+'Eingabe (Bestandsförderung)'!$E$220)*'Eingabe (Bestandsförderung)'!$E$218-Y203</f>
        <v>0</v>
      </c>
      <c r="Z199" s="315">
        <f>(Z201+'Eingabe (Bestandsförderung)'!$E$220)*'Eingabe (Bestandsförderung)'!$E$218-Z203</f>
        <v>0</v>
      </c>
      <c r="AA199" s="315">
        <f>(AA201+'Eingabe (Bestandsförderung)'!$E$220)*'Eingabe (Bestandsförderung)'!$E$218-AA203</f>
        <v>0</v>
      </c>
      <c r="AB199" s="315">
        <f>(AB201+'Eingabe (Bestandsförderung)'!$E$220)*'Eingabe (Bestandsförderung)'!$E$218-AB203</f>
        <v>0</v>
      </c>
      <c r="AC199" s="315">
        <f>(AC201+'Eingabe (Bestandsförderung)'!$E$220)*'Eingabe (Bestandsförderung)'!$E$218-AC203</f>
        <v>0</v>
      </c>
      <c r="AD199" s="315">
        <f>(AD201+'Eingabe (Bestandsförderung)'!$E$220)*'Eingabe (Bestandsförderung)'!$E$218-AD203</f>
        <v>0</v>
      </c>
      <c r="AE199" s="315">
        <f>(AE201+'Eingabe (Bestandsförderung)'!$E$220)*'Eingabe (Bestandsförderung)'!$E$218-AE203</f>
        <v>0</v>
      </c>
      <c r="AF199" s="315">
        <f>(AF201+'Eingabe (Bestandsförderung)'!$E$220)*'Eingabe (Bestandsförderung)'!$E$218-AF203</f>
        <v>0</v>
      </c>
      <c r="AG199" s="315">
        <f>(AG201+'Eingabe (Bestandsförderung)'!$E$220)*'Eingabe (Bestandsförderung)'!$E$218-AG203</f>
        <v>0</v>
      </c>
      <c r="AH199" s="248"/>
      <c r="BS199" s="249"/>
    </row>
    <row r="200" spans="1:71" s="204" customFormat="1" ht="13" outlineLevel="1">
      <c r="A200" s="279"/>
      <c r="B200" s="312" t="s">
        <v>83</v>
      </c>
      <c r="C200" s="315"/>
      <c r="D200" s="315">
        <f t="shared" ref="D200:AB200" si="44">IF(C197&lt;=0,D197,C197-D197)</f>
        <v>0</v>
      </c>
      <c r="E200" s="315">
        <f t="shared" si="44"/>
        <v>0</v>
      </c>
      <c r="F200" s="315">
        <f t="shared" si="44"/>
        <v>0</v>
      </c>
      <c r="G200" s="315">
        <f t="shared" si="44"/>
        <v>0</v>
      </c>
      <c r="H200" s="315">
        <f t="shared" si="44"/>
        <v>0</v>
      </c>
      <c r="I200" s="315">
        <f t="shared" si="44"/>
        <v>0</v>
      </c>
      <c r="J200" s="315">
        <f t="shared" si="44"/>
        <v>0</v>
      </c>
      <c r="K200" s="315">
        <f t="shared" si="44"/>
        <v>0</v>
      </c>
      <c r="L200" s="315">
        <f t="shared" si="44"/>
        <v>0</v>
      </c>
      <c r="M200" s="315">
        <f t="shared" si="44"/>
        <v>0</v>
      </c>
      <c r="N200" s="315">
        <f t="shared" si="44"/>
        <v>0</v>
      </c>
      <c r="O200" s="315">
        <f t="shared" si="44"/>
        <v>0</v>
      </c>
      <c r="P200" s="315">
        <f t="shared" si="44"/>
        <v>0</v>
      </c>
      <c r="Q200" s="315">
        <f t="shared" si="44"/>
        <v>0</v>
      </c>
      <c r="R200" s="315">
        <f t="shared" si="44"/>
        <v>0</v>
      </c>
      <c r="S200" s="315">
        <f t="shared" si="44"/>
        <v>0</v>
      </c>
      <c r="T200" s="315">
        <f t="shared" si="44"/>
        <v>0</v>
      </c>
      <c r="U200" s="315">
        <f t="shared" si="44"/>
        <v>0</v>
      </c>
      <c r="V200" s="315">
        <f t="shared" si="44"/>
        <v>0</v>
      </c>
      <c r="W200" s="315">
        <f t="shared" si="44"/>
        <v>0</v>
      </c>
      <c r="X200" s="315">
        <f t="shared" si="44"/>
        <v>0</v>
      </c>
      <c r="Y200" s="315">
        <f t="shared" si="44"/>
        <v>0</v>
      </c>
      <c r="Z200" s="315">
        <f t="shared" si="44"/>
        <v>0</v>
      </c>
      <c r="AA200" s="315">
        <f t="shared" si="44"/>
        <v>0</v>
      </c>
      <c r="AB200" s="315">
        <f t="shared" si="44"/>
        <v>0</v>
      </c>
      <c r="AC200" s="315">
        <f>IF(AB197&lt;=0,AC197,AB197-AC197)</f>
        <v>0</v>
      </c>
      <c r="AD200" s="315">
        <f>IF(AC197&lt;=0,AD197,AC197-AD197)</f>
        <v>0</v>
      </c>
      <c r="AE200" s="315">
        <f>IF(AD197&lt;=0,AE197,AD197-AE197)</f>
        <v>0</v>
      </c>
      <c r="AF200" s="315">
        <f>IF(AE197&lt;=0,AF197,AE197-AF197)</f>
        <v>0</v>
      </c>
      <c r="AG200" s="315">
        <f>IF(AF197&lt;=0,AG197,AF197-AG197)</f>
        <v>0</v>
      </c>
      <c r="AH200" s="248"/>
      <c r="BS200" s="249"/>
    </row>
    <row r="201" spans="1:71" s="204" customFormat="1" ht="13" outlineLevel="1">
      <c r="A201" s="279"/>
      <c r="B201" s="312" t="s">
        <v>84</v>
      </c>
      <c r="C201" s="316"/>
      <c r="D201" s="317">
        <f>IF('Berechnung (Bestandsförderung)'!D12&lt;='Eingabe (Bestandsförderung)'!$E$222,'Eingabe (Bestandsförderung)'!$E$221,'Eingabe (Bestandsförderung)'!$E$223)</f>
        <v>4.6210000000000001E-2</v>
      </c>
      <c r="E201" s="317">
        <f>IF('Berechnung (Bestandsförderung)'!E12&lt;='Eingabe (Bestandsförderung)'!$E$222,'Eingabe (Bestandsförderung)'!$E$221,'Eingabe (Bestandsförderung)'!$E$223)</f>
        <v>4.6210000000000001E-2</v>
      </c>
      <c r="F201" s="317">
        <f>IF('Berechnung (Bestandsförderung)'!F12&lt;='Eingabe (Bestandsförderung)'!$E$222,'Eingabe (Bestandsförderung)'!$E$221,'Eingabe (Bestandsförderung)'!$E$223)</f>
        <v>4.6210000000000001E-2</v>
      </c>
      <c r="G201" s="317">
        <f>IF('Berechnung (Bestandsförderung)'!G12&lt;='Eingabe (Bestandsförderung)'!$E$222,'Eingabe (Bestandsförderung)'!$E$221,'Eingabe (Bestandsförderung)'!$E$223)</f>
        <v>4.6210000000000001E-2</v>
      </c>
      <c r="H201" s="317">
        <f>IF('Berechnung (Bestandsförderung)'!H12&lt;='Eingabe (Bestandsförderung)'!$E$222,'Eingabe (Bestandsförderung)'!$E$221,'Eingabe (Bestandsförderung)'!$E$223)</f>
        <v>4.6210000000000001E-2</v>
      </c>
      <c r="I201" s="317">
        <f>IF('Berechnung (Bestandsförderung)'!I12&lt;='Eingabe (Bestandsförderung)'!$E$222,'Eingabe (Bestandsförderung)'!$E$221,'Eingabe (Bestandsförderung)'!$E$223)</f>
        <v>4.6210000000000001E-2</v>
      </c>
      <c r="J201" s="317">
        <f>IF('Berechnung (Bestandsförderung)'!J12&lt;='Eingabe (Bestandsförderung)'!$E$222,'Eingabe (Bestandsförderung)'!$E$221,'Eingabe (Bestandsförderung)'!$E$223)</f>
        <v>4.6210000000000001E-2</v>
      </c>
      <c r="K201" s="317">
        <f>IF('Berechnung (Bestandsförderung)'!K12&lt;='Eingabe (Bestandsförderung)'!$E$222,'Eingabe (Bestandsförderung)'!$E$221,'Eingabe (Bestandsförderung)'!$E$223)</f>
        <v>4.6210000000000001E-2</v>
      </c>
      <c r="L201" s="317">
        <f>IF('Berechnung (Bestandsförderung)'!L12&lt;='Eingabe (Bestandsförderung)'!$E$222,'Eingabe (Bestandsförderung)'!$E$221,'Eingabe (Bestandsförderung)'!$E$223)</f>
        <v>4.6210000000000001E-2</v>
      </c>
      <c r="M201" s="317">
        <f>IF('Berechnung (Bestandsförderung)'!M12&lt;='Eingabe (Bestandsförderung)'!$E$222,'Eingabe (Bestandsförderung)'!$E$221,'Eingabe (Bestandsförderung)'!$E$223)</f>
        <v>4.6210000000000001E-2</v>
      </c>
      <c r="N201" s="317">
        <f>IF('Berechnung (Bestandsförderung)'!N12&lt;='Eingabe (Bestandsförderung)'!$E$222,'Eingabe (Bestandsförderung)'!$E$221,'Eingabe (Bestandsförderung)'!$E$223)</f>
        <v>4.6210000000000001E-2</v>
      </c>
      <c r="O201" s="317">
        <f>IF('Berechnung (Bestandsförderung)'!O12&lt;='Eingabe (Bestandsförderung)'!$E$222,'Eingabe (Bestandsförderung)'!$E$221,'Eingabe (Bestandsförderung)'!$E$223)</f>
        <v>4.6210000000000001E-2</v>
      </c>
      <c r="P201" s="317">
        <f>IF('Berechnung (Bestandsförderung)'!P12&lt;='Eingabe (Bestandsförderung)'!$E$222,'Eingabe (Bestandsförderung)'!$E$221,'Eingabe (Bestandsförderung)'!$E$223)</f>
        <v>4.6210000000000001E-2</v>
      </c>
      <c r="Q201" s="317">
        <f>IF('Berechnung (Bestandsförderung)'!Q12&lt;='Eingabe (Bestandsförderung)'!$E$222,'Eingabe (Bestandsförderung)'!$E$221,'Eingabe (Bestandsförderung)'!$E$223)</f>
        <v>4.6210000000000001E-2</v>
      </c>
      <c r="R201" s="317">
        <f>IF('Berechnung (Bestandsförderung)'!R12&lt;='Eingabe (Bestandsförderung)'!$E$222,'Eingabe (Bestandsförderung)'!$E$221,'Eingabe (Bestandsförderung)'!$E$223)</f>
        <v>4.6210000000000001E-2</v>
      </c>
      <c r="S201" s="317">
        <f>IF('Berechnung (Bestandsförderung)'!S12&lt;='Eingabe (Bestandsförderung)'!$E$222,'Eingabe (Bestandsförderung)'!$E$221,'Eingabe (Bestandsförderung)'!$E$223)</f>
        <v>4.6210000000000001E-2</v>
      </c>
      <c r="T201" s="317">
        <f>IF('Berechnung (Bestandsförderung)'!T12&lt;='Eingabe (Bestandsförderung)'!$E$222,'Eingabe (Bestandsförderung)'!$E$221,'Eingabe (Bestandsförderung)'!$E$223)</f>
        <v>4.6210000000000001E-2</v>
      </c>
      <c r="U201" s="317">
        <f>IF('Berechnung (Bestandsförderung)'!U12&lt;='Eingabe (Bestandsförderung)'!$E$222,'Eingabe (Bestandsförderung)'!$E$221,'Eingabe (Bestandsförderung)'!$E$223)</f>
        <v>4.6210000000000001E-2</v>
      </c>
      <c r="V201" s="317">
        <f>IF('Berechnung (Bestandsförderung)'!V12&lt;='Eingabe (Bestandsförderung)'!$E$222,'Eingabe (Bestandsförderung)'!$E$221,'Eingabe (Bestandsförderung)'!$E$223)</f>
        <v>4.6210000000000001E-2</v>
      </c>
      <c r="W201" s="317">
        <f>IF('Berechnung (Bestandsförderung)'!W12&lt;='Eingabe (Bestandsförderung)'!$E$222,'Eingabe (Bestandsförderung)'!$E$221,'Eingabe (Bestandsförderung)'!$E$223)</f>
        <v>4.6210000000000001E-2</v>
      </c>
      <c r="X201" s="317">
        <f>IF('Berechnung (Bestandsförderung)'!X12&lt;='Eingabe (Bestandsförderung)'!$E$222,'Eingabe (Bestandsförderung)'!$E$221,'Eingabe (Bestandsförderung)'!$E$223)</f>
        <v>4.6210000000000001E-2</v>
      </c>
      <c r="Y201" s="317">
        <f>IF('Berechnung (Bestandsförderung)'!Y12&lt;='Eingabe (Bestandsförderung)'!$E$222,'Eingabe (Bestandsförderung)'!$E$221,'Eingabe (Bestandsförderung)'!$E$223)</f>
        <v>4.6210000000000001E-2</v>
      </c>
      <c r="Z201" s="317">
        <f>IF('Berechnung (Bestandsförderung)'!Z12&lt;='Eingabe (Bestandsförderung)'!$E$222,'Eingabe (Bestandsförderung)'!$E$221,'Eingabe (Bestandsförderung)'!$E$223)</f>
        <v>4.6210000000000001E-2</v>
      </c>
      <c r="AA201" s="317">
        <f>IF('Berechnung (Bestandsförderung)'!AA12&lt;='Eingabe (Bestandsförderung)'!$E$222,'Eingabe (Bestandsförderung)'!$E$221,'Eingabe (Bestandsförderung)'!$E$223)</f>
        <v>4.6210000000000001E-2</v>
      </c>
      <c r="AB201" s="317">
        <f>IF('Berechnung (Bestandsförderung)'!AB12&lt;='Eingabe (Bestandsförderung)'!$E$222,'Eingabe (Bestandsförderung)'!$E$221,'Eingabe (Bestandsförderung)'!$E$223)</f>
        <v>4.6210000000000001E-2</v>
      </c>
      <c r="AC201" s="317">
        <f>IF('Berechnung (Bestandsförderung)'!AC12&lt;='Eingabe (Bestandsförderung)'!$E$222,'Eingabe (Bestandsförderung)'!$E$221,'Eingabe (Bestandsförderung)'!$E$223)</f>
        <v>4.6210000000000001E-2</v>
      </c>
      <c r="AD201" s="317">
        <f>IF('Berechnung (Bestandsförderung)'!AD12&lt;='Eingabe (Bestandsförderung)'!$E$222,'Eingabe (Bestandsförderung)'!$E$221,'Eingabe (Bestandsförderung)'!$E$223)</f>
        <v>4.6210000000000001E-2</v>
      </c>
      <c r="AE201" s="317">
        <f>IF('Berechnung (Bestandsförderung)'!AE12&lt;='Eingabe (Bestandsförderung)'!$E$222,'Eingabe (Bestandsförderung)'!$E$221,'Eingabe (Bestandsförderung)'!$E$223)</f>
        <v>4.6210000000000001E-2</v>
      </c>
      <c r="AF201" s="317">
        <f>IF('Berechnung (Bestandsförderung)'!AF12&lt;='Eingabe (Bestandsförderung)'!$E$222,'Eingabe (Bestandsförderung)'!$E$221,'Eingabe (Bestandsförderung)'!$E$223)</f>
        <v>4.6210000000000001E-2</v>
      </c>
      <c r="AG201" s="317">
        <f>IF('Berechnung (Bestandsförderung)'!AG12&lt;='Eingabe (Bestandsförderung)'!$E$222,'Eingabe (Bestandsförderung)'!$E$221,'Eingabe (Bestandsförderung)'!$E$223)</f>
        <v>4.6210000000000001E-2</v>
      </c>
      <c r="AH201" s="248"/>
      <c r="BS201" s="249"/>
    </row>
    <row r="202" spans="1:71" s="204" customFormat="1" ht="13" outlineLevel="1">
      <c r="A202" s="279"/>
      <c r="B202" s="312" t="s">
        <v>85</v>
      </c>
      <c r="C202" s="316"/>
      <c r="D202" s="317" t="str">
        <f t="shared" ref="D202:AB202" si="45">IF(D203&gt;0,D201,"0")</f>
        <v>0</v>
      </c>
      <c r="E202" s="317" t="str">
        <f t="shared" si="45"/>
        <v>0</v>
      </c>
      <c r="F202" s="317" t="str">
        <f t="shared" si="45"/>
        <v>0</v>
      </c>
      <c r="G202" s="317" t="str">
        <f t="shared" si="45"/>
        <v>0</v>
      </c>
      <c r="H202" s="317" t="str">
        <f t="shared" si="45"/>
        <v>0</v>
      </c>
      <c r="I202" s="317" t="str">
        <f t="shared" si="45"/>
        <v>0</v>
      </c>
      <c r="J202" s="317" t="str">
        <f t="shared" si="45"/>
        <v>0</v>
      </c>
      <c r="K202" s="317" t="str">
        <f t="shared" si="45"/>
        <v>0</v>
      </c>
      <c r="L202" s="317" t="str">
        <f t="shared" si="45"/>
        <v>0</v>
      </c>
      <c r="M202" s="317" t="str">
        <f t="shared" si="45"/>
        <v>0</v>
      </c>
      <c r="N202" s="317" t="str">
        <f t="shared" si="45"/>
        <v>0</v>
      </c>
      <c r="O202" s="317" t="str">
        <f t="shared" si="45"/>
        <v>0</v>
      </c>
      <c r="P202" s="317" t="str">
        <f t="shared" si="45"/>
        <v>0</v>
      </c>
      <c r="Q202" s="317" t="str">
        <f t="shared" si="45"/>
        <v>0</v>
      </c>
      <c r="R202" s="317" t="str">
        <f t="shared" si="45"/>
        <v>0</v>
      </c>
      <c r="S202" s="317" t="str">
        <f t="shared" si="45"/>
        <v>0</v>
      </c>
      <c r="T202" s="317" t="str">
        <f t="shared" si="45"/>
        <v>0</v>
      </c>
      <c r="U202" s="317" t="str">
        <f t="shared" si="45"/>
        <v>0</v>
      </c>
      <c r="V202" s="317" t="str">
        <f t="shared" si="45"/>
        <v>0</v>
      </c>
      <c r="W202" s="317" t="str">
        <f t="shared" si="45"/>
        <v>0</v>
      </c>
      <c r="X202" s="317" t="str">
        <f t="shared" si="45"/>
        <v>0</v>
      </c>
      <c r="Y202" s="317" t="str">
        <f t="shared" si="45"/>
        <v>0</v>
      </c>
      <c r="Z202" s="317" t="str">
        <f t="shared" si="45"/>
        <v>0</v>
      </c>
      <c r="AA202" s="317" t="str">
        <f t="shared" si="45"/>
        <v>0</v>
      </c>
      <c r="AB202" s="317" t="str">
        <f t="shared" si="45"/>
        <v>0</v>
      </c>
      <c r="AC202" s="317" t="str">
        <f>IF(AC203&gt;0,AC201,"0")</f>
        <v>0</v>
      </c>
      <c r="AD202" s="317" t="str">
        <f>IF(AD203&gt;0,AD201,"0")</f>
        <v>0</v>
      </c>
      <c r="AE202" s="317" t="str">
        <f>IF(AE203&gt;0,AE201,"0")</f>
        <v>0</v>
      </c>
      <c r="AF202" s="317" t="str">
        <f>IF(AF203&gt;0,AF201,"0")</f>
        <v>0</v>
      </c>
      <c r="AG202" s="317" t="str">
        <f>IF(AG203&gt;0,AG201,"0")</f>
        <v>0</v>
      </c>
      <c r="AH202" s="248"/>
      <c r="BS202" s="249"/>
    </row>
    <row r="203" spans="1:71" s="204" customFormat="1" ht="13.5" outlineLevel="1" thickBot="1">
      <c r="A203" s="279"/>
      <c r="B203" s="305" t="s">
        <v>86</v>
      </c>
      <c r="C203" s="318"/>
      <c r="D203" s="319">
        <f t="shared" ref="D203:AB203" si="46">(D201*C197)</f>
        <v>0</v>
      </c>
      <c r="E203" s="319">
        <f t="shared" si="46"/>
        <v>0</v>
      </c>
      <c r="F203" s="319">
        <f t="shared" si="46"/>
        <v>0</v>
      </c>
      <c r="G203" s="319">
        <f t="shared" si="46"/>
        <v>0</v>
      </c>
      <c r="H203" s="319">
        <f t="shared" si="46"/>
        <v>0</v>
      </c>
      <c r="I203" s="319">
        <f t="shared" si="46"/>
        <v>0</v>
      </c>
      <c r="J203" s="319">
        <f t="shared" si="46"/>
        <v>0</v>
      </c>
      <c r="K203" s="319">
        <f t="shared" si="46"/>
        <v>0</v>
      </c>
      <c r="L203" s="319">
        <f t="shared" si="46"/>
        <v>0</v>
      </c>
      <c r="M203" s="319">
        <f t="shared" si="46"/>
        <v>0</v>
      </c>
      <c r="N203" s="319">
        <f t="shared" si="46"/>
        <v>0</v>
      </c>
      <c r="O203" s="319">
        <f t="shared" si="46"/>
        <v>0</v>
      </c>
      <c r="P203" s="319">
        <f t="shared" si="46"/>
        <v>0</v>
      </c>
      <c r="Q203" s="319">
        <f t="shared" si="46"/>
        <v>0</v>
      </c>
      <c r="R203" s="319">
        <f t="shared" si="46"/>
        <v>0</v>
      </c>
      <c r="S203" s="319">
        <f t="shared" si="46"/>
        <v>0</v>
      </c>
      <c r="T203" s="319">
        <f t="shared" si="46"/>
        <v>0</v>
      </c>
      <c r="U203" s="319">
        <f t="shared" si="46"/>
        <v>0</v>
      </c>
      <c r="V203" s="319">
        <f t="shared" si="46"/>
        <v>0</v>
      </c>
      <c r="W203" s="319">
        <f t="shared" si="46"/>
        <v>0</v>
      </c>
      <c r="X203" s="319">
        <f t="shared" si="46"/>
        <v>0</v>
      </c>
      <c r="Y203" s="319">
        <f t="shared" si="46"/>
        <v>0</v>
      </c>
      <c r="Z203" s="319">
        <f t="shared" si="46"/>
        <v>0</v>
      </c>
      <c r="AA203" s="319">
        <f t="shared" si="46"/>
        <v>0</v>
      </c>
      <c r="AB203" s="319">
        <f t="shared" si="46"/>
        <v>0</v>
      </c>
      <c r="AC203" s="319">
        <f>(AC201*AB197)</f>
        <v>0</v>
      </c>
      <c r="AD203" s="319">
        <f>(AD201*AC197)</f>
        <v>0</v>
      </c>
      <c r="AE203" s="319">
        <f>(AE201*AD197)</f>
        <v>0</v>
      </c>
      <c r="AF203" s="319">
        <f>(AF201*AE197)</f>
        <v>0</v>
      </c>
      <c r="AG203" s="319">
        <f>(AG201*AF197)</f>
        <v>0</v>
      </c>
      <c r="AH203" s="248"/>
      <c r="BS203" s="249"/>
    </row>
    <row r="204" spans="1:71" s="204" customFormat="1" ht="13" outlineLevel="1">
      <c r="A204" s="279"/>
      <c r="B204" s="312" t="s">
        <v>89</v>
      </c>
      <c r="C204" s="320"/>
      <c r="D204" s="313">
        <f t="shared" ref="D204:AB204" si="47">D184+D191+D198</f>
        <v>0</v>
      </c>
      <c r="E204" s="313">
        <f t="shared" si="47"/>
        <v>0</v>
      </c>
      <c r="F204" s="313">
        <f t="shared" si="47"/>
        <v>0</v>
      </c>
      <c r="G204" s="313">
        <f t="shared" si="47"/>
        <v>0</v>
      </c>
      <c r="H204" s="313">
        <f t="shared" si="47"/>
        <v>0</v>
      </c>
      <c r="I204" s="313">
        <f t="shared" si="47"/>
        <v>0</v>
      </c>
      <c r="J204" s="313">
        <f t="shared" si="47"/>
        <v>0</v>
      </c>
      <c r="K204" s="313">
        <f t="shared" si="47"/>
        <v>0</v>
      </c>
      <c r="L204" s="313">
        <f t="shared" si="47"/>
        <v>0</v>
      </c>
      <c r="M204" s="313">
        <f t="shared" si="47"/>
        <v>0</v>
      </c>
      <c r="N204" s="313">
        <f t="shared" si="47"/>
        <v>0</v>
      </c>
      <c r="O204" s="313">
        <f t="shared" si="47"/>
        <v>0</v>
      </c>
      <c r="P204" s="313">
        <f t="shared" si="47"/>
        <v>0</v>
      </c>
      <c r="Q204" s="313">
        <f t="shared" si="47"/>
        <v>0</v>
      </c>
      <c r="R204" s="313">
        <f t="shared" si="47"/>
        <v>0</v>
      </c>
      <c r="S204" s="313">
        <f t="shared" si="47"/>
        <v>0</v>
      </c>
      <c r="T204" s="313">
        <f t="shared" si="47"/>
        <v>0</v>
      </c>
      <c r="U204" s="313">
        <f t="shared" si="47"/>
        <v>0</v>
      </c>
      <c r="V204" s="313">
        <f t="shared" si="47"/>
        <v>0</v>
      </c>
      <c r="W204" s="313">
        <f t="shared" si="47"/>
        <v>0</v>
      </c>
      <c r="X204" s="313">
        <f t="shared" si="47"/>
        <v>0</v>
      </c>
      <c r="Y204" s="313">
        <f t="shared" si="47"/>
        <v>0</v>
      </c>
      <c r="Z204" s="313">
        <f t="shared" si="47"/>
        <v>0</v>
      </c>
      <c r="AA204" s="313">
        <f t="shared" si="47"/>
        <v>0</v>
      </c>
      <c r="AB204" s="313">
        <f t="shared" si="47"/>
        <v>0</v>
      </c>
      <c r="AC204" s="313">
        <f>AC184+AC191+AC198</f>
        <v>0</v>
      </c>
      <c r="AD204" s="313">
        <f>AD184+AD191+AD198</f>
        <v>0</v>
      </c>
      <c r="AE204" s="313">
        <f>AE184+AE191+AE198</f>
        <v>0</v>
      </c>
      <c r="AF204" s="313">
        <f>AF184+AF191+AF198</f>
        <v>0</v>
      </c>
      <c r="AG204" s="313">
        <f>AG184+AG191+AG198</f>
        <v>0</v>
      </c>
      <c r="AH204" s="248"/>
      <c r="BS204" s="249"/>
    </row>
    <row r="205" spans="1:71" s="204" customFormat="1" ht="13" outlineLevel="1">
      <c r="A205" s="279"/>
      <c r="B205" s="312" t="s">
        <v>90</v>
      </c>
      <c r="C205" s="320"/>
      <c r="D205" s="313">
        <f t="shared" ref="D205:AB205" si="48">D186+D193+D200</f>
        <v>0</v>
      </c>
      <c r="E205" s="313">
        <f t="shared" si="48"/>
        <v>0</v>
      </c>
      <c r="F205" s="313">
        <f t="shared" si="48"/>
        <v>0</v>
      </c>
      <c r="G205" s="313">
        <f t="shared" si="48"/>
        <v>0</v>
      </c>
      <c r="H205" s="313">
        <f t="shared" si="48"/>
        <v>0</v>
      </c>
      <c r="I205" s="313">
        <f t="shared" si="48"/>
        <v>0</v>
      </c>
      <c r="J205" s="313">
        <f t="shared" si="48"/>
        <v>0</v>
      </c>
      <c r="K205" s="313">
        <f t="shared" si="48"/>
        <v>0</v>
      </c>
      <c r="L205" s="313">
        <f t="shared" si="48"/>
        <v>0</v>
      </c>
      <c r="M205" s="313">
        <f t="shared" si="48"/>
        <v>0</v>
      </c>
      <c r="N205" s="313">
        <f t="shared" si="48"/>
        <v>0</v>
      </c>
      <c r="O205" s="313">
        <f t="shared" si="48"/>
        <v>0</v>
      </c>
      <c r="P205" s="313">
        <f t="shared" si="48"/>
        <v>0</v>
      </c>
      <c r="Q205" s="313">
        <f t="shared" si="48"/>
        <v>0</v>
      </c>
      <c r="R205" s="313">
        <f t="shared" si="48"/>
        <v>0</v>
      </c>
      <c r="S205" s="313">
        <f t="shared" si="48"/>
        <v>0</v>
      </c>
      <c r="T205" s="313">
        <f t="shared" si="48"/>
        <v>0</v>
      </c>
      <c r="U205" s="313">
        <f t="shared" si="48"/>
        <v>0</v>
      </c>
      <c r="V205" s="313">
        <f t="shared" si="48"/>
        <v>0</v>
      </c>
      <c r="W205" s="313">
        <f t="shared" si="48"/>
        <v>0</v>
      </c>
      <c r="X205" s="313">
        <f t="shared" si="48"/>
        <v>0</v>
      </c>
      <c r="Y205" s="313">
        <f t="shared" si="48"/>
        <v>0</v>
      </c>
      <c r="Z205" s="313">
        <f t="shared" si="48"/>
        <v>0</v>
      </c>
      <c r="AA205" s="313">
        <f t="shared" si="48"/>
        <v>0</v>
      </c>
      <c r="AB205" s="313">
        <f t="shared" si="48"/>
        <v>0</v>
      </c>
      <c r="AC205" s="313">
        <f>AC186+AC193+AC200</f>
        <v>0</v>
      </c>
      <c r="AD205" s="313">
        <f>AD186+AD193+AD200</f>
        <v>0</v>
      </c>
      <c r="AE205" s="313">
        <f>AE186+AE193+AE200</f>
        <v>0</v>
      </c>
      <c r="AF205" s="313">
        <f>AF186+AF193+AF200</f>
        <v>0</v>
      </c>
      <c r="AG205" s="313">
        <f>AG186+AG193+AG200</f>
        <v>0</v>
      </c>
      <c r="AH205" s="248"/>
      <c r="BS205" s="249"/>
    </row>
    <row r="206" spans="1:71" s="204" customFormat="1" ht="13" outlineLevel="1">
      <c r="A206" s="279"/>
      <c r="B206" s="312" t="s">
        <v>91</v>
      </c>
      <c r="C206" s="320"/>
      <c r="D206" s="313">
        <f t="shared" ref="D206:AB206" si="49">D189+D196+D203</f>
        <v>0</v>
      </c>
      <c r="E206" s="313">
        <f t="shared" si="49"/>
        <v>0</v>
      </c>
      <c r="F206" s="313">
        <f t="shared" si="49"/>
        <v>0</v>
      </c>
      <c r="G206" s="313">
        <f t="shared" si="49"/>
        <v>0</v>
      </c>
      <c r="H206" s="313">
        <f t="shared" si="49"/>
        <v>0</v>
      </c>
      <c r="I206" s="313">
        <f t="shared" si="49"/>
        <v>0</v>
      </c>
      <c r="J206" s="313">
        <f t="shared" si="49"/>
        <v>0</v>
      </c>
      <c r="K206" s="313">
        <f t="shared" si="49"/>
        <v>0</v>
      </c>
      <c r="L206" s="313">
        <f t="shared" si="49"/>
        <v>0</v>
      </c>
      <c r="M206" s="313">
        <f t="shared" si="49"/>
        <v>0</v>
      </c>
      <c r="N206" s="313">
        <f t="shared" si="49"/>
        <v>0</v>
      </c>
      <c r="O206" s="313">
        <f t="shared" si="49"/>
        <v>0</v>
      </c>
      <c r="P206" s="313">
        <f t="shared" si="49"/>
        <v>0</v>
      </c>
      <c r="Q206" s="313">
        <f t="shared" si="49"/>
        <v>0</v>
      </c>
      <c r="R206" s="313">
        <f t="shared" si="49"/>
        <v>0</v>
      </c>
      <c r="S206" s="313">
        <f t="shared" si="49"/>
        <v>0</v>
      </c>
      <c r="T206" s="313">
        <f t="shared" si="49"/>
        <v>0</v>
      </c>
      <c r="U206" s="313">
        <f t="shared" si="49"/>
        <v>0</v>
      </c>
      <c r="V206" s="313">
        <f t="shared" si="49"/>
        <v>0</v>
      </c>
      <c r="W206" s="313">
        <f t="shared" si="49"/>
        <v>0</v>
      </c>
      <c r="X206" s="313">
        <f t="shared" si="49"/>
        <v>0</v>
      </c>
      <c r="Y206" s="313">
        <f t="shared" si="49"/>
        <v>0</v>
      </c>
      <c r="Z206" s="313">
        <f t="shared" si="49"/>
        <v>0</v>
      </c>
      <c r="AA206" s="313">
        <f t="shared" si="49"/>
        <v>0</v>
      </c>
      <c r="AB206" s="313">
        <f t="shared" si="49"/>
        <v>0</v>
      </c>
      <c r="AC206" s="313">
        <f>AC189+AC196+AC203</f>
        <v>0</v>
      </c>
      <c r="AD206" s="313">
        <f>AD189+AD196+AD203</f>
        <v>0</v>
      </c>
      <c r="AE206" s="313">
        <f>AE189+AE196+AE203</f>
        <v>0</v>
      </c>
      <c r="AF206" s="313">
        <f>AF189+AF196+AF203</f>
        <v>0</v>
      </c>
      <c r="AG206" s="313">
        <f>AG189+AG196+AG203</f>
        <v>0</v>
      </c>
      <c r="AH206" s="248"/>
      <c r="BS206" s="249"/>
    </row>
    <row r="207" spans="1:71" s="250" customFormat="1" ht="13" outlineLevel="1">
      <c r="B207" s="203"/>
      <c r="C207" s="205"/>
      <c r="D207" s="276"/>
      <c r="E207" s="276"/>
      <c r="F207" s="276"/>
      <c r="G207" s="276"/>
      <c r="H207" s="276"/>
      <c r="I207" s="276"/>
      <c r="J207" s="276"/>
      <c r="K207" s="276"/>
      <c r="L207" s="276"/>
      <c r="M207" s="276"/>
      <c r="N207" s="276"/>
      <c r="O207" s="276"/>
      <c r="P207" s="276"/>
      <c r="Q207" s="276"/>
      <c r="R207" s="276"/>
      <c r="S207" s="276"/>
      <c r="T207" s="276"/>
      <c r="U207" s="276"/>
      <c r="V207" s="276"/>
      <c r="W207" s="276"/>
      <c r="X207" s="276"/>
      <c r="Y207" s="276"/>
      <c r="Z207" s="276"/>
      <c r="AA207" s="276"/>
      <c r="AB207" s="276"/>
      <c r="AC207" s="276"/>
      <c r="AD207" s="276"/>
      <c r="AE207" s="276"/>
      <c r="AF207" s="276"/>
      <c r="AG207" s="276"/>
      <c r="AH207" s="248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  <c r="BH207" s="204"/>
    </row>
    <row r="208" spans="1:71" outlineLevel="1">
      <c r="B208" s="202"/>
      <c r="AH208" s="202"/>
    </row>
    <row r="209" spans="1:60" outlineLevel="1">
      <c r="B209" s="264" t="s">
        <v>96</v>
      </c>
      <c r="AH209" s="202"/>
      <c r="AI209" s="201"/>
      <c r="AJ209" s="201"/>
      <c r="AK209" s="201"/>
      <c r="AL209" s="201"/>
      <c r="AM209" s="201"/>
      <c r="AN209" s="201"/>
      <c r="AO209" s="204"/>
      <c r="AP209" s="201"/>
      <c r="AQ209" s="201"/>
      <c r="AR209" s="201"/>
      <c r="AS209" s="201"/>
      <c r="AT209" s="204"/>
      <c r="AU209" s="201"/>
      <c r="AV209" s="201"/>
      <c r="AW209" s="201"/>
      <c r="AX209" s="201"/>
      <c r="AY209" s="204"/>
      <c r="AZ209" s="201"/>
      <c r="BA209" s="201"/>
      <c r="BB209" s="201"/>
      <c r="BC209" s="201"/>
      <c r="BD209" s="201"/>
      <c r="BE209" s="201"/>
      <c r="BF209" s="201"/>
      <c r="BG209" s="201"/>
      <c r="BH209" s="201"/>
    </row>
    <row r="210" spans="1:60" outlineLevel="1">
      <c r="B210" s="264" t="s">
        <v>178</v>
      </c>
      <c r="AH210" s="202"/>
      <c r="AI210" s="201"/>
      <c r="AJ210" s="201"/>
      <c r="AK210" s="201"/>
      <c r="AL210" s="201"/>
      <c r="AM210" s="201"/>
      <c r="AN210" s="201"/>
      <c r="AO210" s="204"/>
      <c r="AP210" s="201"/>
      <c r="AQ210" s="201"/>
      <c r="AR210" s="201"/>
      <c r="AS210" s="201"/>
      <c r="AT210" s="204"/>
      <c r="AU210" s="201"/>
      <c r="AV210" s="201"/>
      <c r="AW210" s="201"/>
      <c r="AX210" s="201"/>
      <c r="AY210" s="204"/>
      <c r="AZ210" s="201"/>
      <c r="BA210" s="201"/>
      <c r="BB210" s="201"/>
      <c r="BC210" s="201"/>
      <c r="BD210" s="201"/>
      <c r="BE210" s="201"/>
      <c r="BF210" s="201"/>
      <c r="BG210" s="201"/>
      <c r="BH210" s="201"/>
    </row>
    <row r="211" spans="1:60" outlineLevel="1">
      <c r="B211" s="264"/>
      <c r="AH211" s="202"/>
      <c r="AI211" s="201"/>
      <c r="AJ211" s="201"/>
      <c r="AK211" s="201"/>
      <c r="AL211" s="201"/>
      <c r="AM211" s="201"/>
      <c r="AN211" s="201"/>
      <c r="AO211" s="204"/>
      <c r="AP211" s="201"/>
      <c r="AQ211" s="201"/>
      <c r="AR211" s="201"/>
      <c r="AS211" s="201"/>
      <c r="AT211" s="204"/>
      <c r="AU211" s="201"/>
      <c r="AV211" s="201"/>
      <c r="AW211" s="201"/>
      <c r="AX211" s="201"/>
      <c r="AY211" s="204"/>
      <c r="AZ211" s="201"/>
      <c r="BA211" s="201"/>
      <c r="BB211" s="201"/>
      <c r="BC211" s="201"/>
      <c r="BD211" s="201"/>
      <c r="BE211" s="201"/>
      <c r="BF211" s="201"/>
      <c r="BG211" s="201"/>
      <c r="BH211" s="201"/>
    </row>
    <row r="212" spans="1:60" ht="13">
      <c r="B212" s="264"/>
      <c r="C212" s="265" t="s">
        <v>60</v>
      </c>
      <c r="D212" s="266" t="s">
        <v>61</v>
      </c>
      <c r="AH212" s="202"/>
    </row>
    <row r="213" spans="1:60" ht="13">
      <c r="A213" s="225"/>
      <c r="B213" s="235" t="s">
        <v>114</v>
      </c>
      <c r="C213" s="267" t="s">
        <v>47</v>
      </c>
      <c r="D213" s="228" t="s">
        <v>47</v>
      </c>
      <c r="E213" s="228" t="s">
        <v>47</v>
      </c>
      <c r="F213" s="228" t="s">
        <v>47</v>
      </c>
      <c r="G213" s="228" t="s">
        <v>47</v>
      </c>
      <c r="H213" s="228" t="s">
        <v>47</v>
      </c>
      <c r="I213" s="228" t="s">
        <v>47</v>
      </c>
      <c r="J213" s="228" t="s">
        <v>47</v>
      </c>
      <c r="K213" s="228" t="s">
        <v>47</v>
      </c>
      <c r="L213" s="228" t="s">
        <v>47</v>
      </c>
      <c r="M213" s="228" t="s">
        <v>47</v>
      </c>
      <c r="N213" s="228" t="s">
        <v>47</v>
      </c>
      <c r="O213" s="228" t="s">
        <v>47</v>
      </c>
      <c r="P213" s="228" t="s">
        <v>47</v>
      </c>
      <c r="Q213" s="228" t="s">
        <v>47</v>
      </c>
      <c r="R213" s="228" t="s">
        <v>47</v>
      </c>
      <c r="S213" s="228" t="s">
        <v>47</v>
      </c>
      <c r="T213" s="228" t="s">
        <v>47</v>
      </c>
      <c r="U213" s="228" t="s">
        <v>47</v>
      </c>
      <c r="V213" s="228" t="s">
        <v>47</v>
      </c>
      <c r="W213" s="228" t="s">
        <v>47</v>
      </c>
      <c r="X213" s="228" t="s">
        <v>47</v>
      </c>
      <c r="Y213" s="228" t="s">
        <v>47</v>
      </c>
      <c r="Z213" s="228" t="s">
        <v>47</v>
      </c>
      <c r="AA213" s="228" t="s">
        <v>47</v>
      </c>
      <c r="AB213" s="228" t="s">
        <v>47</v>
      </c>
      <c r="AC213" s="228" t="s">
        <v>47</v>
      </c>
      <c r="AD213" s="228" t="s">
        <v>47</v>
      </c>
      <c r="AE213" s="228" t="s">
        <v>47</v>
      </c>
      <c r="AF213" s="228" t="s">
        <v>47</v>
      </c>
      <c r="AG213" s="228" t="s">
        <v>47</v>
      </c>
      <c r="AH213" s="202"/>
    </row>
    <row r="214" spans="1:60" s="250" customFormat="1" ht="13" outlineLevel="1">
      <c r="A214" s="248"/>
      <c r="B214" s="274" t="s">
        <v>62</v>
      </c>
      <c r="C214" s="268"/>
      <c r="D214" s="269"/>
      <c r="E214" s="269"/>
      <c r="F214" s="269"/>
      <c r="G214" s="269"/>
      <c r="H214" s="269"/>
      <c r="I214" s="269"/>
      <c r="J214" s="269"/>
      <c r="K214" s="269"/>
      <c r="L214" s="269"/>
      <c r="M214" s="269"/>
      <c r="N214" s="269"/>
      <c r="O214" s="269"/>
      <c r="P214" s="269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  <c r="AD214" s="269"/>
      <c r="AE214" s="269"/>
      <c r="AF214" s="269"/>
      <c r="AG214" s="269"/>
      <c r="AH214" s="248"/>
    </row>
    <row r="215" spans="1:60" s="250" customFormat="1" ht="13" outlineLevel="1">
      <c r="A215" s="204"/>
      <c r="B215" s="264" t="s">
        <v>158</v>
      </c>
      <c r="C215" s="270">
        <f>SUM(D215:M215)</f>
        <v>0</v>
      </c>
      <c r="D215" s="238">
        <f>'Berechnung (Bestandsförderung)'!D$41*(1+$D$232)^(10-'Berechnung (Bestandsförderung)'!D$12)</f>
        <v>0</v>
      </c>
      <c r="E215" s="238">
        <f>'Berechnung (Bestandsförderung)'!E$41*(1+$D$232)^(10-'Berechnung (Bestandsförderung)'!E$12)</f>
        <v>0</v>
      </c>
      <c r="F215" s="238">
        <f>'Berechnung (Bestandsförderung)'!F$41*(1+$D$232)^(10-'Berechnung (Bestandsförderung)'!F$12)</f>
        <v>0</v>
      </c>
      <c r="G215" s="238">
        <f>'Berechnung (Bestandsförderung)'!G$41*(1+$D$232)^(10-'Berechnung (Bestandsförderung)'!G$12)</f>
        <v>0</v>
      </c>
      <c r="H215" s="238">
        <f>'Berechnung (Bestandsförderung)'!H$41*(1+$D$232)^(10-'Berechnung (Bestandsförderung)'!H$12)</f>
        <v>0</v>
      </c>
      <c r="I215" s="238">
        <f>'Berechnung (Bestandsförderung)'!I$41*(1+$D$232)^(10-'Berechnung (Bestandsförderung)'!I$12)</f>
        <v>0</v>
      </c>
      <c r="J215" s="238">
        <f>'Berechnung (Bestandsförderung)'!J$41*(1+$D$232)^(10-'Berechnung (Bestandsförderung)'!J$12)</f>
        <v>0</v>
      </c>
      <c r="K215" s="238">
        <f>'Berechnung (Bestandsförderung)'!K$41*(1+$D$232)^(10-'Berechnung (Bestandsförderung)'!K$12)</f>
        <v>0</v>
      </c>
      <c r="L215" s="238">
        <f>'Berechnung (Bestandsförderung)'!L$41*(1+$D$232)^(10-'Berechnung (Bestandsförderung)'!L$12)</f>
        <v>0</v>
      </c>
      <c r="M215" s="238">
        <f>'Berechnung (Bestandsförderung)'!M$41*(1+$D$232)^(10-'Berechnung (Bestandsförderung)'!M$12)</f>
        <v>0</v>
      </c>
      <c r="N215" s="269"/>
      <c r="O215" s="269"/>
      <c r="P215" s="269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  <c r="AD215" s="269"/>
      <c r="AE215" s="269"/>
      <c r="AF215" s="269"/>
      <c r="AG215" s="269"/>
      <c r="AH215" s="248"/>
    </row>
    <row r="216" spans="1:60" outlineLevel="1">
      <c r="B216" s="264" t="s">
        <v>63</v>
      </c>
      <c r="C216" s="270">
        <f>SUM(D216:R216)</f>
        <v>0</v>
      </c>
      <c r="D216" s="238">
        <f>'Berechnung (Bestandsförderung)'!D$41*(1+$D$234)^(15-'Berechnung (Bestandsförderung)'!D$12)</f>
        <v>0</v>
      </c>
      <c r="E216" s="238">
        <f>'Berechnung (Bestandsförderung)'!E$41*(1+$D$234)^(15-'Berechnung (Bestandsförderung)'!E$12)</f>
        <v>0</v>
      </c>
      <c r="F216" s="238">
        <f>'Berechnung (Bestandsförderung)'!F$41*(1+$D$234)^(15-'Berechnung (Bestandsförderung)'!F$12)</f>
        <v>0</v>
      </c>
      <c r="G216" s="238">
        <f>'Berechnung (Bestandsförderung)'!G$41*(1+$D$234)^(15-'Berechnung (Bestandsförderung)'!G$12)</f>
        <v>0</v>
      </c>
      <c r="H216" s="238">
        <f>'Berechnung (Bestandsförderung)'!H$41*(1+$D$234)^(15-'Berechnung (Bestandsförderung)'!H$12)</f>
        <v>0</v>
      </c>
      <c r="I216" s="238">
        <f>'Berechnung (Bestandsförderung)'!I$41*(1+$D$234)^(15-'Berechnung (Bestandsförderung)'!I$12)</f>
        <v>0</v>
      </c>
      <c r="J216" s="238">
        <f>'Berechnung (Bestandsförderung)'!J$41*(1+$D$234)^(15-'Berechnung (Bestandsförderung)'!J$12)</f>
        <v>0</v>
      </c>
      <c r="K216" s="238">
        <f>'Berechnung (Bestandsförderung)'!K$41*(1+$D$234)^(15-'Berechnung (Bestandsförderung)'!K$12)</f>
        <v>0</v>
      </c>
      <c r="L216" s="238">
        <f>'Berechnung (Bestandsförderung)'!L$41*(1+$D$234)^(15-'Berechnung (Bestandsförderung)'!L$12)</f>
        <v>0</v>
      </c>
      <c r="M216" s="238">
        <f>'Berechnung (Bestandsförderung)'!M$41*(1+$D$234)^(15-'Berechnung (Bestandsförderung)'!M$12)</f>
        <v>0</v>
      </c>
      <c r="N216" s="238">
        <f>'Berechnung (Bestandsförderung)'!N$41*(1+$D$234)^(15-'Berechnung (Bestandsförderung)'!N$12)</f>
        <v>0</v>
      </c>
      <c r="O216" s="238">
        <f>'Berechnung (Bestandsförderung)'!O$41*(1+$D$234)^(15-'Berechnung (Bestandsförderung)'!O$12)</f>
        <v>0</v>
      </c>
      <c r="P216" s="238">
        <f>'Berechnung (Bestandsförderung)'!P$41*(1+$D$234)^(15-'Berechnung (Bestandsförderung)'!P$12)</f>
        <v>0</v>
      </c>
      <c r="Q216" s="238">
        <f>'Berechnung (Bestandsförderung)'!Q$41*(1+$D$234)^(15-'Berechnung (Bestandsförderung)'!Q$12)</f>
        <v>0</v>
      </c>
      <c r="R216" s="238">
        <f>'Berechnung (Bestandsförderung)'!R$41*(1+$D$234)^(15-'Berechnung (Bestandsförderung)'!R$12)</f>
        <v>0</v>
      </c>
      <c r="S216" s="249"/>
      <c r="T216" s="271"/>
      <c r="U216" s="271"/>
      <c r="V216" s="271"/>
      <c r="W216" s="271"/>
      <c r="X216" s="249"/>
      <c r="Y216" s="249"/>
      <c r="Z216" s="249"/>
      <c r="AA216" s="249"/>
      <c r="AB216" s="249"/>
      <c r="AC216" s="249"/>
      <c r="AD216" s="249"/>
      <c r="AE216" s="249"/>
      <c r="AF216" s="249"/>
      <c r="AG216" s="249"/>
      <c r="AH216" s="202"/>
      <c r="AI216" s="201"/>
      <c r="AJ216" s="201"/>
      <c r="AK216" s="201"/>
      <c r="AL216" s="201"/>
      <c r="AM216" s="201"/>
      <c r="AN216" s="201"/>
      <c r="AO216" s="204"/>
      <c r="AP216" s="201"/>
      <c r="AQ216" s="201"/>
      <c r="AR216" s="201"/>
      <c r="AS216" s="201"/>
      <c r="AT216" s="204"/>
      <c r="AU216" s="201"/>
      <c r="AV216" s="201"/>
      <c r="AW216" s="201"/>
      <c r="AX216" s="201"/>
      <c r="AY216" s="204"/>
      <c r="AZ216" s="201"/>
      <c r="BA216" s="201"/>
      <c r="BB216" s="201"/>
      <c r="BC216" s="201"/>
      <c r="BD216" s="201"/>
      <c r="BE216" s="201"/>
      <c r="BF216" s="201"/>
      <c r="BG216" s="201"/>
      <c r="BH216" s="201"/>
    </row>
    <row r="217" spans="1:60" outlineLevel="1">
      <c r="B217" s="264" t="s">
        <v>64</v>
      </c>
      <c r="C217" s="270">
        <f>SUM(D217:AB217)</f>
        <v>0</v>
      </c>
      <c r="D217" s="238">
        <f>'Berechnung (Bestandsförderung)'!D$41*(1+$D$236)^(25-'Berechnung (Bestandsförderung)'!D$12)</f>
        <v>0</v>
      </c>
      <c r="E217" s="238">
        <f>'Berechnung (Bestandsförderung)'!E$41*(1+$D$236)^(25-'Berechnung (Bestandsförderung)'!E$12)</f>
        <v>0</v>
      </c>
      <c r="F217" s="238">
        <f>'Berechnung (Bestandsförderung)'!F$41*(1+$D$236)^(25-'Berechnung (Bestandsförderung)'!F$12)</f>
        <v>0</v>
      </c>
      <c r="G217" s="238">
        <f>'Berechnung (Bestandsförderung)'!G$41*(1+$D$236)^(25-'Berechnung (Bestandsförderung)'!G$12)</f>
        <v>0</v>
      </c>
      <c r="H217" s="238">
        <f>'Berechnung (Bestandsförderung)'!H$41*(1+$D$236)^(25-'Berechnung (Bestandsförderung)'!H$12)</f>
        <v>0</v>
      </c>
      <c r="I217" s="238">
        <f>'Berechnung (Bestandsförderung)'!I$41*(1+$D$236)^(25-'Berechnung (Bestandsförderung)'!I$12)</f>
        <v>0</v>
      </c>
      <c r="J217" s="238">
        <f>'Berechnung (Bestandsförderung)'!J$41*(1+$D$236)^(25-'Berechnung (Bestandsförderung)'!J$12)</f>
        <v>0</v>
      </c>
      <c r="K217" s="238">
        <f>'Berechnung (Bestandsförderung)'!K$41*(1+$D$236)^(25-'Berechnung (Bestandsförderung)'!K$12)</f>
        <v>0</v>
      </c>
      <c r="L217" s="238">
        <f>'Berechnung (Bestandsförderung)'!L$41*(1+$D$236)^(25-'Berechnung (Bestandsförderung)'!L$12)</f>
        <v>0</v>
      </c>
      <c r="M217" s="238">
        <f>'Berechnung (Bestandsförderung)'!M$41*(1+$D$236)^(25-'Berechnung (Bestandsförderung)'!M$12)</f>
        <v>0</v>
      </c>
      <c r="N217" s="238">
        <f>'Berechnung (Bestandsförderung)'!N$41*(1+$D$236)^(25-'Berechnung (Bestandsförderung)'!N$12)</f>
        <v>0</v>
      </c>
      <c r="O217" s="238">
        <f>'Berechnung (Bestandsförderung)'!O$41*(1+$D$236)^(25-'Berechnung (Bestandsförderung)'!O$12)</f>
        <v>0</v>
      </c>
      <c r="P217" s="238">
        <f>'Berechnung (Bestandsförderung)'!P$41*(1+$D$236)^(25-'Berechnung (Bestandsförderung)'!P$12)</f>
        <v>0</v>
      </c>
      <c r="Q217" s="238">
        <f>'Berechnung (Bestandsförderung)'!Q$41*(1+$D$236)^(25-'Berechnung (Bestandsförderung)'!Q$12)</f>
        <v>0</v>
      </c>
      <c r="R217" s="238">
        <f>'Berechnung (Bestandsförderung)'!R$41*(1+$D$236)^(25-'Berechnung (Bestandsförderung)'!R$12)</f>
        <v>0</v>
      </c>
      <c r="S217" s="238">
        <f>'Berechnung (Bestandsförderung)'!S$41*(1+$D$236)^(25-'Berechnung (Bestandsförderung)'!S$12)</f>
        <v>0</v>
      </c>
      <c r="T217" s="238">
        <f>'Berechnung (Bestandsförderung)'!T$41*(1+$D$236)^(25-'Berechnung (Bestandsförderung)'!T$12)</f>
        <v>0</v>
      </c>
      <c r="U217" s="238">
        <f>'Berechnung (Bestandsförderung)'!U$41*(1+$D$236)^(25-'Berechnung (Bestandsförderung)'!U$12)</f>
        <v>0</v>
      </c>
      <c r="V217" s="238">
        <f>'Berechnung (Bestandsförderung)'!V$41*(1+$D$236)^(25-'Berechnung (Bestandsförderung)'!V$12)</f>
        <v>0</v>
      </c>
      <c r="W217" s="238">
        <f>'Berechnung (Bestandsförderung)'!W$41*(1+$D$236)^(25-'Berechnung (Bestandsförderung)'!W$12)</f>
        <v>0</v>
      </c>
      <c r="X217" s="238">
        <f>'Berechnung (Bestandsförderung)'!X$41*(1+$D$236)^(25-'Berechnung (Bestandsförderung)'!X$12)</f>
        <v>0</v>
      </c>
      <c r="Y217" s="238">
        <f>'Berechnung (Bestandsförderung)'!Y$41*(1+$D$236)^(25-'Berechnung (Bestandsförderung)'!Y$12)</f>
        <v>0</v>
      </c>
      <c r="Z217" s="238">
        <f>'Berechnung (Bestandsförderung)'!Z$41*(1+$D$236)^(25-'Berechnung (Bestandsförderung)'!Z$12)</f>
        <v>0</v>
      </c>
      <c r="AA217" s="238">
        <f>'Berechnung (Bestandsförderung)'!AA$41*(1+$D$236)^(25-'Berechnung (Bestandsförderung)'!AA$12)</f>
        <v>0</v>
      </c>
      <c r="AB217" s="238">
        <f>'Berechnung (Bestandsförderung)'!AB$41*(1+$D$236)^(25-'Berechnung (Bestandsförderung)'!AB$12)</f>
        <v>0</v>
      </c>
      <c r="AC217" s="381">
        <f>'Berechnung (Bestandsförderung)'!AC$41*(1+$D$236)^(25-'Berechnung (Bestandsförderung)'!AC$12)</f>
        <v>0</v>
      </c>
      <c r="AD217" s="381">
        <f>'Berechnung (Bestandsförderung)'!AD$41*(1+$D$236)^(25-'Berechnung (Bestandsförderung)'!AD$12)</f>
        <v>0</v>
      </c>
      <c r="AE217" s="381">
        <f>'Berechnung (Bestandsförderung)'!AE$41*(1+$D$236)^(25-'Berechnung (Bestandsförderung)'!AE$12)</f>
        <v>0</v>
      </c>
      <c r="AF217" s="381">
        <f>'Berechnung (Bestandsförderung)'!AF$41*(1+$D$236)^(25-'Berechnung (Bestandsförderung)'!AF$12)</f>
        <v>0</v>
      </c>
      <c r="AG217" s="381">
        <f>'Berechnung (Bestandsförderung)'!AG$41*(1+$D$236)^(25-'Berechnung (Bestandsförderung)'!AG$12)</f>
        <v>0</v>
      </c>
      <c r="AH217" s="202"/>
      <c r="AI217" s="201"/>
      <c r="AJ217" s="201"/>
      <c r="AK217" s="201"/>
      <c r="AL217" s="201"/>
      <c r="AM217" s="201"/>
      <c r="AN217" s="201"/>
      <c r="AO217" s="204"/>
      <c r="AP217" s="201"/>
      <c r="AQ217" s="201"/>
      <c r="AR217" s="201"/>
      <c r="AS217" s="201"/>
      <c r="AT217" s="204"/>
      <c r="AU217" s="201"/>
      <c r="AV217" s="201"/>
      <c r="AW217" s="201"/>
      <c r="AX217" s="201"/>
      <c r="AY217" s="204"/>
      <c r="AZ217" s="201"/>
      <c r="BA217" s="201"/>
      <c r="BB217" s="201"/>
      <c r="BC217" s="201"/>
      <c r="BD217" s="201"/>
      <c r="BE217" s="201"/>
      <c r="BF217" s="201"/>
      <c r="BG217" s="201"/>
      <c r="BH217" s="201"/>
    </row>
    <row r="218" spans="1:60" outlineLevel="1">
      <c r="B218" s="264" t="s">
        <v>159</v>
      </c>
      <c r="C218" s="270">
        <f>SUM(D218:AG218)</f>
        <v>0</v>
      </c>
      <c r="D218" s="238">
        <f>'Berechnung (Bestandsförderung)'!D$41*(1+$D$238)^(30-'Berechnung (Bestandsförderung)'!D$12)</f>
        <v>0</v>
      </c>
      <c r="E218" s="238">
        <f>'Berechnung (Bestandsförderung)'!E$41*(1+$D$238)^(30-'Berechnung (Bestandsförderung)'!E$12)</f>
        <v>0</v>
      </c>
      <c r="F218" s="238">
        <f>'Berechnung (Bestandsförderung)'!F$41*(1+$D$238)^(30-'Berechnung (Bestandsförderung)'!F$12)</f>
        <v>0</v>
      </c>
      <c r="G218" s="238">
        <f>'Berechnung (Bestandsförderung)'!G$41*(1+$D$238)^(30-'Berechnung (Bestandsförderung)'!G$12)</f>
        <v>0</v>
      </c>
      <c r="H218" s="238">
        <f>'Berechnung (Bestandsförderung)'!H$41*(1+$D$238)^(30-'Berechnung (Bestandsförderung)'!H$12)</f>
        <v>0</v>
      </c>
      <c r="I218" s="238">
        <f>'Berechnung (Bestandsförderung)'!I$41*(1+$D$238)^(30-'Berechnung (Bestandsförderung)'!I$12)</f>
        <v>0</v>
      </c>
      <c r="J218" s="238">
        <f>'Berechnung (Bestandsförderung)'!J$41*(1+$D$238)^(30-'Berechnung (Bestandsförderung)'!J$12)</f>
        <v>0</v>
      </c>
      <c r="K218" s="238">
        <f>'Berechnung (Bestandsförderung)'!K$41*(1+$D$238)^(30-'Berechnung (Bestandsförderung)'!K$12)</f>
        <v>0</v>
      </c>
      <c r="L218" s="238">
        <f>'Berechnung (Bestandsförderung)'!L$41*(1+$D$238)^(30-'Berechnung (Bestandsförderung)'!L$12)</f>
        <v>0</v>
      </c>
      <c r="M218" s="238">
        <f>'Berechnung (Bestandsförderung)'!M$41*(1+$D$238)^(30-'Berechnung (Bestandsförderung)'!M$12)</f>
        <v>0</v>
      </c>
      <c r="N218" s="238">
        <f>'Berechnung (Bestandsförderung)'!N$41*(1+$D$238)^(30-'Berechnung (Bestandsförderung)'!N$12)</f>
        <v>0</v>
      </c>
      <c r="O218" s="238">
        <f>'Berechnung (Bestandsförderung)'!O$41*(1+$D$238)^(30-'Berechnung (Bestandsförderung)'!O$12)</f>
        <v>0</v>
      </c>
      <c r="P218" s="238">
        <f>'Berechnung (Bestandsförderung)'!P$41*(1+$D$238)^(30-'Berechnung (Bestandsförderung)'!P$12)</f>
        <v>0</v>
      </c>
      <c r="Q218" s="238">
        <f>'Berechnung (Bestandsförderung)'!Q$41*(1+$D$238)^(30-'Berechnung (Bestandsförderung)'!Q$12)</f>
        <v>0</v>
      </c>
      <c r="R218" s="238">
        <f>'Berechnung (Bestandsförderung)'!R$41*(1+$D$238)^(30-'Berechnung (Bestandsförderung)'!R$12)</f>
        <v>0</v>
      </c>
      <c r="S218" s="238">
        <f>'Berechnung (Bestandsförderung)'!S$41*(1+$D$238)^(30-'Berechnung (Bestandsförderung)'!S$12)</f>
        <v>0</v>
      </c>
      <c r="T218" s="238">
        <f>'Berechnung (Bestandsförderung)'!T$41*(1+$D$238)^(30-'Berechnung (Bestandsförderung)'!T$12)</f>
        <v>0</v>
      </c>
      <c r="U218" s="238">
        <f>'Berechnung (Bestandsförderung)'!U$41*(1+$D$238)^(30-'Berechnung (Bestandsförderung)'!U$12)</f>
        <v>0</v>
      </c>
      <c r="V218" s="238">
        <f>'Berechnung (Bestandsförderung)'!V$41*(1+$D$238)^(30-'Berechnung (Bestandsförderung)'!V$12)</f>
        <v>0</v>
      </c>
      <c r="W218" s="238">
        <f>'Berechnung (Bestandsförderung)'!W$41*(1+$D$238)^(30-'Berechnung (Bestandsförderung)'!W$12)</f>
        <v>0</v>
      </c>
      <c r="X218" s="238">
        <f>'Berechnung (Bestandsförderung)'!X$41*(1+$D$238)^(30-'Berechnung (Bestandsförderung)'!X$12)</f>
        <v>0</v>
      </c>
      <c r="Y218" s="238">
        <f>'Berechnung (Bestandsförderung)'!Y$41*(1+$D$238)^(30-'Berechnung (Bestandsförderung)'!Y$12)</f>
        <v>0</v>
      </c>
      <c r="Z218" s="238">
        <f>'Berechnung (Bestandsförderung)'!Z$41*(1+$D$238)^(30-'Berechnung (Bestandsförderung)'!Z$12)</f>
        <v>0</v>
      </c>
      <c r="AA218" s="238">
        <f>'Berechnung (Bestandsförderung)'!AA$41*(1+$D$238)^(30-'Berechnung (Bestandsförderung)'!AA$12)</f>
        <v>0</v>
      </c>
      <c r="AB218" s="238">
        <f>'Berechnung (Bestandsförderung)'!AB$41*(1+$D$238)^(30-'Berechnung (Bestandsförderung)'!AB$12)</f>
        <v>0</v>
      </c>
      <c r="AC218" s="238">
        <f>'Berechnung (Bestandsförderung)'!AC$41*(1+$D$238)^(30-'Berechnung (Bestandsförderung)'!AC$12)</f>
        <v>0</v>
      </c>
      <c r="AD218" s="238">
        <f>'Berechnung (Bestandsförderung)'!AD$41*(1+$D$238)^(30-'Berechnung (Bestandsförderung)'!AD$12)</f>
        <v>0</v>
      </c>
      <c r="AE218" s="238">
        <f>'Berechnung (Bestandsförderung)'!AE$41*(1+$D$238)^(30-'Berechnung (Bestandsförderung)'!AE$12)</f>
        <v>0</v>
      </c>
      <c r="AF218" s="238">
        <f>'Berechnung (Bestandsförderung)'!AF$41*(1+$D$238)^(30-'Berechnung (Bestandsförderung)'!AF$12)</f>
        <v>0</v>
      </c>
      <c r="AG218" s="238">
        <f>'Berechnung (Bestandsförderung)'!AG$41*(1+$D$238)^(30-'Berechnung (Bestandsförderung)'!AG$12)</f>
        <v>0</v>
      </c>
      <c r="AH218" s="202"/>
      <c r="AI218" s="201"/>
      <c r="AJ218" s="201"/>
      <c r="AK218" s="201"/>
      <c r="AL218" s="201"/>
      <c r="AM218" s="201"/>
      <c r="AN218" s="201"/>
      <c r="AO218" s="204"/>
      <c r="AP218" s="201"/>
      <c r="AQ218" s="201"/>
      <c r="AR218" s="201"/>
      <c r="AS218" s="201"/>
      <c r="AT218" s="204"/>
      <c r="AU218" s="201"/>
      <c r="AV218" s="201"/>
      <c r="AW218" s="201"/>
      <c r="AX218" s="201"/>
      <c r="AY218" s="204"/>
      <c r="AZ218" s="201"/>
      <c r="BA218" s="201"/>
      <c r="BB218" s="201"/>
      <c r="BC218" s="201"/>
      <c r="BD218" s="201"/>
      <c r="BE218" s="201"/>
      <c r="BF218" s="201"/>
      <c r="BG218" s="201"/>
      <c r="BH218" s="201"/>
    </row>
    <row r="219" spans="1:60" outlineLevel="1">
      <c r="B219" s="264" t="s">
        <v>65</v>
      </c>
      <c r="C219" s="272"/>
      <c r="D219" s="271"/>
      <c r="E219" s="271"/>
      <c r="F219" s="271"/>
      <c r="G219" s="271"/>
      <c r="H219" s="271"/>
      <c r="I219" s="271"/>
      <c r="J219" s="271"/>
      <c r="K219" s="271"/>
      <c r="L219" s="271"/>
      <c r="M219" s="271"/>
      <c r="N219" s="249"/>
      <c r="O219" s="271"/>
      <c r="P219" s="271"/>
      <c r="Q219" s="271"/>
      <c r="R219" s="271"/>
      <c r="S219" s="249"/>
      <c r="T219" s="271"/>
      <c r="U219" s="271"/>
      <c r="V219" s="271"/>
      <c r="W219" s="271"/>
      <c r="X219" s="249"/>
      <c r="Y219" s="271"/>
      <c r="Z219" s="271"/>
      <c r="AA219" s="271"/>
      <c r="AB219" s="271"/>
      <c r="AC219" s="271"/>
      <c r="AD219" s="271"/>
      <c r="AE219" s="271"/>
      <c r="AF219" s="271"/>
      <c r="AG219" s="271"/>
      <c r="AH219" s="202"/>
      <c r="AI219" s="201"/>
      <c r="AJ219" s="201"/>
      <c r="AK219" s="201"/>
      <c r="AL219" s="201"/>
      <c r="AM219" s="201"/>
      <c r="AN219" s="201"/>
      <c r="AO219" s="204"/>
      <c r="AP219" s="201"/>
      <c r="AQ219" s="201"/>
      <c r="AR219" s="201"/>
      <c r="AS219" s="201"/>
      <c r="AT219" s="204"/>
      <c r="AU219" s="201"/>
      <c r="AV219" s="201"/>
      <c r="AW219" s="201"/>
      <c r="AX219" s="201"/>
      <c r="AY219" s="204"/>
      <c r="AZ219" s="201"/>
      <c r="BA219" s="201"/>
      <c r="BB219" s="201"/>
      <c r="BC219" s="201"/>
      <c r="BD219" s="201"/>
      <c r="BE219" s="201"/>
      <c r="BF219" s="201"/>
      <c r="BG219" s="201"/>
      <c r="BH219" s="201"/>
    </row>
    <row r="220" spans="1:60" ht="13" outlineLevel="1">
      <c r="B220" s="264" t="s">
        <v>158</v>
      </c>
      <c r="C220" s="273">
        <f>C215/(1+D232)^10</f>
        <v>0</v>
      </c>
      <c r="D220" s="271"/>
      <c r="E220" s="271"/>
      <c r="F220" s="271"/>
      <c r="G220" s="271"/>
      <c r="H220" s="271"/>
      <c r="I220" s="271"/>
      <c r="J220" s="271"/>
      <c r="K220" s="271"/>
      <c r="L220" s="271"/>
      <c r="M220" s="271"/>
      <c r="N220" s="249"/>
      <c r="O220" s="271"/>
      <c r="P220" s="271"/>
      <c r="Q220" s="271"/>
      <c r="R220" s="271"/>
      <c r="S220" s="249"/>
      <c r="T220" s="271"/>
      <c r="U220" s="271"/>
      <c r="V220" s="271"/>
      <c r="W220" s="271"/>
      <c r="X220" s="249"/>
      <c r="Y220" s="271"/>
      <c r="Z220" s="271"/>
      <c r="AA220" s="271"/>
      <c r="AB220" s="271"/>
      <c r="AC220" s="271"/>
      <c r="AD220" s="271"/>
      <c r="AE220" s="271"/>
      <c r="AF220" s="271"/>
      <c r="AG220" s="271"/>
      <c r="AH220" s="202"/>
      <c r="AI220" s="201"/>
      <c r="AJ220" s="201"/>
      <c r="AK220" s="201"/>
      <c r="AL220" s="201"/>
      <c r="AM220" s="201"/>
      <c r="AN220" s="201"/>
      <c r="AO220" s="204"/>
      <c r="AP220" s="201"/>
      <c r="AQ220" s="201"/>
      <c r="AR220" s="201"/>
      <c r="AS220" s="201"/>
      <c r="AT220" s="204"/>
      <c r="AU220" s="201"/>
      <c r="AV220" s="201"/>
      <c r="AW220" s="201"/>
      <c r="AX220" s="201"/>
      <c r="AY220" s="204"/>
      <c r="AZ220" s="201"/>
      <c r="BA220" s="201"/>
      <c r="BB220" s="201"/>
      <c r="BC220" s="201"/>
      <c r="BD220" s="201"/>
      <c r="BE220" s="201"/>
      <c r="BF220" s="201"/>
      <c r="BG220" s="201"/>
      <c r="BH220" s="201"/>
    </row>
    <row r="221" spans="1:60" ht="13">
      <c r="B221" s="264" t="s">
        <v>63</v>
      </c>
      <c r="C221" s="273">
        <f>C216/(1+D234)^15</f>
        <v>0</v>
      </c>
      <c r="D221" s="271"/>
      <c r="E221" s="271"/>
      <c r="F221" s="271"/>
      <c r="G221" s="271"/>
      <c r="H221" s="271"/>
      <c r="I221" s="271"/>
      <c r="J221" s="271"/>
      <c r="K221" s="271"/>
      <c r="L221" s="271"/>
      <c r="M221" s="271"/>
      <c r="N221" s="271"/>
      <c r="O221" s="271"/>
      <c r="P221" s="271"/>
      <c r="Q221" s="271"/>
      <c r="R221" s="271"/>
      <c r="S221" s="271"/>
      <c r="T221" s="271"/>
      <c r="U221" s="271"/>
      <c r="V221" s="271"/>
      <c r="W221" s="271"/>
      <c r="X221" s="271"/>
      <c r="Y221" s="271"/>
      <c r="Z221" s="271"/>
      <c r="AA221" s="271"/>
      <c r="AB221" s="271"/>
      <c r="AC221" s="271"/>
      <c r="AD221" s="271"/>
      <c r="AE221" s="271"/>
      <c r="AF221" s="271"/>
      <c r="AG221" s="271"/>
      <c r="AH221" s="202"/>
      <c r="AI221" s="201"/>
      <c r="AJ221" s="201"/>
      <c r="AK221" s="201"/>
      <c r="AL221" s="201"/>
      <c r="AM221" s="201"/>
      <c r="AN221" s="201"/>
      <c r="AO221" s="204"/>
      <c r="AP221" s="201"/>
      <c r="AQ221" s="201"/>
      <c r="AR221" s="201"/>
      <c r="AS221" s="201"/>
      <c r="AT221" s="204"/>
      <c r="AU221" s="201"/>
      <c r="AV221" s="201"/>
      <c r="AW221" s="201"/>
      <c r="AX221" s="201"/>
      <c r="AY221" s="204"/>
      <c r="AZ221" s="201"/>
      <c r="BA221" s="201"/>
      <c r="BB221" s="201"/>
      <c r="BC221" s="201"/>
      <c r="BD221" s="201"/>
      <c r="BE221" s="201"/>
      <c r="BF221" s="201"/>
      <c r="BG221" s="201"/>
      <c r="BH221" s="201"/>
    </row>
    <row r="222" spans="1:60" ht="13">
      <c r="B222" s="264" t="s">
        <v>64</v>
      </c>
      <c r="C222" s="273">
        <f>C217/(1+D236)^25</f>
        <v>0</v>
      </c>
      <c r="D222" s="271"/>
      <c r="E222" s="271"/>
      <c r="F222" s="271"/>
      <c r="G222" s="271"/>
      <c r="H222" s="271"/>
      <c r="I222" s="271"/>
      <c r="J222" s="271"/>
      <c r="K222" s="271"/>
      <c r="L222" s="271"/>
      <c r="M222" s="271"/>
      <c r="N222" s="271"/>
      <c r="O222" s="271"/>
      <c r="P222" s="271"/>
      <c r="Q222" s="271"/>
      <c r="R222" s="271"/>
      <c r="S222" s="271"/>
      <c r="T222" s="271"/>
      <c r="U222" s="271"/>
      <c r="V222" s="271"/>
      <c r="W222" s="271"/>
      <c r="X222" s="271"/>
      <c r="Y222" s="271"/>
      <c r="Z222" s="271"/>
      <c r="AA222" s="271"/>
      <c r="AB222" s="271"/>
      <c r="AC222" s="271"/>
      <c r="AD222" s="271"/>
      <c r="AE222" s="271"/>
      <c r="AF222" s="271"/>
      <c r="AG222" s="271"/>
      <c r="AH222" s="202"/>
      <c r="AI222" s="201"/>
      <c r="AJ222" s="201"/>
      <c r="AK222" s="201"/>
      <c r="AL222" s="201"/>
      <c r="AM222" s="201"/>
      <c r="AN222" s="201"/>
      <c r="AO222" s="204"/>
      <c r="AP222" s="201"/>
      <c r="AQ222" s="201"/>
      <c r="AR222" s="201"/>
      <c r="AS222" s="201"/>
      <c r="AT222" s="204"/>
      <c r="AU222" s="201"/>
      <c r="AV222" s="201"/>
      <c r="AW222" s="201"/>
      <c r="AX222" s="201"/>
      <c r="AY222" s="204"/>
      <c r="AZ222" s="201"/>
      <c r="BA222" s="201"/>
      <c r="BB222" s="201"/>
      <c r="BC222" s="201"/>
      <c r="BD222" s="201"/>
      <c r="BE222" s="201"/>
      <c r="BF222" s="201"/>
      <c r="BG222" s="201"/>
      <c r="BH222" s="201"/>
    </row>
    <row r="223" spans="1:60" ht="13">
      <c r="B223" s="264" t="s">
        <v>159</v>
      </c>
      <c r="C223" s="273">
        <f>C218/(1+D238)^30</f>
        <v>0</v>
      </c>
      <c r="D223" s="271"/>
      <c r="E223" s="271"/>
      <c r="F223" s="271"/>
      <c r="G223" s="271"/>
      <c r="H223" s="271"/>
      <c r="I223" s="271"/>
      <c r="J223" s="271"/>
      <c r="K223" s="271"/>
      <c r="L223" s="271"/>
      <c r="M223" s="271"/>
      <c r="N223" s="271"/>
      <c r="O223" s="271"/>
      <c r="P223" s="271"/>
      <c r="Q223" s="271"/>
      <c r="R223" s="271"/>
      <c r="S223" s="271"/>
      <c r="T223" s="271"/>
      <c r="U223" s="271"/>
      <c r="V223" s="271"/>
      <c r="W223" s="271"/>
      <c r="X223" s="271"/>
      <c r="Y223" s="271"/>
      <c r="Z223" s="271"/>
      <c r="AA223" s="271"/>
      <c r="AB223" s="271"/>
      <c r="AC223" s="271"/>
      <c r="AD223" s="271"/>
      <c r="AE223" s="271"/>
      <c r="AF223" s="271"/>
      <c r="AG223" s="271"/>
      <c r="AH223" s="202"/>
      <c r="AI223" s="201"/>
      <c r="AJ223" s="201"/>
      <c r="AK223" s="201"/>
      <c r="AL223" s="201"/>
      <c r="AM223" s="201"/>
      <c r="AN223" s="201"/>
      <c r="AO223" s="204"/>
      <c r="AP223" s="201"/>
      <c r="AQ223" s="201"/>
      <c r="AR223" s="201"/>
      <c r="AS223" s="201"/>
      <c r="AT223" s="204"/>
      <c r="AU223" s="201"/>
      <c r="AV223" s="201"/>
      <c r="AW223" s="201"/>
      <c r="AX223" s="201"/>
      <c r="AY223" s="204"/>
      <c r="AZ223" s="201"/>
      <c r="BA223" s="201"/>
      <c r="BB223" s="201"/>
      <c r="BC223" s="201"/>
      <c r="BD223" s="201"/>
      <c r="BE223" s="201"/>
      <c r="BF223" s="201"/>
      <c r="BG223" s="201"/>
      <c r="BH223" s="201"/>
    </row>
    <row r="224" spans="1:60" ht="13" outlineLevel="1">
      <c r="B224" s="264" t="s">
        <v>66</v>
      </c>
      <c r="C224" s="321"/>
      <c r="D224" s="271"/>
      <c r="E224" s="271"/>
      <c r="F224" s="271"/>
      <c r="G224" s="271"/>
      <c r="H224" s="271"/>
      <c r="I224" s="271"/>
      <c r="J224" s="271"/>
      <c r="K224" s="271"/>
      <c r="L224" s="271"/>
      <c r="M224" s="271"/>
      <c r="N224" s="249"/>
      <c r="O224" s="271"/>
      <c r="P224" s="271"/>
      <c r="Q224" s="271"/>
      <c r="R224" s="271"/>
      <c r="S224" s="249"/>
      <c r="T224" s="271"/>
      <c r="U224" s="271"/>
      <c r="V224" s="271"/>
      <c r="W224" s="271"/>
      <c r="X224" s="249"/>
      <c r="Y224" s="271"/>
      <c r="Z224" s="271"/>
      <c r="AA224" s="271"/>
      <c r="AB224" s="271"/>
      <c r="AC224" s="271"/>
      <c r="AD224" s="271"/>
      <c r="AE224" s="271"/>
      <c r="AF224" s="271"/>
      <c r="AG224" s="271"/>
      <c r="AH224" s="202"/>
      <c r="AI224" s="201"/>
      <c r="AJ224" s="201"/>
      <c r="AK224" s="201"/>
      <c r="AL224" s="201"/>
      <c r="AM224" s="201"/>
      <c r="AN224" s="201"/>
      <c r="AO224" s="204"/>
      <c r="AP224" s="201"/>
      <c r="AQ224" s="201"/>
      <c r="AR224" s="201"/>
      <c r="AS224" s="201"/>
      <c r="AT224" s="204"/>
      <c r="AU224" s="201"/>
      <c r="AV224" s="201"/>
      <c r="AW224" s="201"/>
      <c r="AX224" s="201"/>
      <c r="AY224" s="204"/>
      <c r="AZ224" s="201"/>
      <c r="BA224" s="201"/>
      <c r="BB224" s="201"/>
      <c r="BC224" s="201"/>
      <c r="BD224" s="201"/>
      <c r="BE224" s="201"/>
      <c r="BF224" s="201"/>
      <c r="BG224" s="201"/>
      <c r="BH224" s="201"/>
    </row>
    <row r="225" spans="2:60" ht="13" outlineLevel="1">
      <c r="B225" s="264" t="s">
        <v>158</v>
      </c>
      <c r="C225" s="273">
        <f>SUM(D225:M225)</f>
        <v>0</v>
      </c>
      <c r="D225" s="238">
        <f>'Berechnung (Bestandsförderung)'!D$41/(1+$D$232)^'Berechnung (Bestandsförderung)'!D$12</f>
        <v>0</v>
      </c>
      <c r="E225" s="238">
        <f>'Berechnung (Bestandsförderung)'!E$41/(1+$D$232)^'Berechnung (Bestandsförderung)'!E$12</f>
        <v>0</v>
      </c>
      <c r="F225" s="238">
        <f>'Berechnung (Bestandsförderung)'!F$41/(1+$D$232)^'Berechnung (Bestandsförderung)'!F$12</f>
        <v>0</v>
      </c>
      <c r="G225" s="238">
        <f>'Berechnung (Bestandsförderung)'!G$41/(1+$D$232)^'Berechnung (Bestandsförderung)'!G$12</f>
        <v>0</v>
      </c>
      <c r="H225" s="238">
        <f>'Berechnung (Bestandsförderung)'!H$41/(1+$D$232)^'Berechnung (Bestandsförderung)'!H$12</f>
        <v>0</v>
      </c>
      <c r="I225" s="238">
        <f>'Berechnung (Bestandsförderung)'!I$41/(1+$D$232)^'Berechnung (Bestandsförderung)'!I$12</f>
        <v>0</v>
      </c>
      <c r="J225" s="238">
        <f>'Berechnung (Bestandsförderung)'!J$41/(1+$D$232)^'Berechnung (Bestandsförderung)'!J$12</f>
        <v>0</v>
      </c>
      <c r="K225" s="238">
        <f>'Berechnung (Bestandsförderung)'!K$41/(1+$D$232)^'Berechnung (Bestandsförderung)'!K$12</f>
        <v>0</v>
      </c>
      <c r="L225" s="238">
        <f>'Berechnung (Bestandsförderung)'!L$41/(1+$D$232)^'Berechnung (Bestandsförderung)'!L$12</f>
        <v>0</v>
      </c>
      <c r="M225" s="238">
        <f>'Berechnung (Bestandsförderung)'!M$41/(1+$D$232)^'Berechnung (Bestandsförderung)'!M$12</f>
        <v>0</v>
      </c>
      <c r="N225" s="249"/>
      <c r="O225" s="271"/>
      <c r="P225" s="271"/>
      <c r="Q225" s="271"/>
      <c r="R225" s="271"/>
      <c r="S225" s="249"/>
      <c r="T225" s="271"/>
      <c r="U225" s="271"/>
      <c r="V225" s="271"/>
      <c r="W225" s="271"/>
      <c r="X225" s="249"/>
      <c r="Y225" s="271"/>
      <c r="Z225" s="271"/>
      <c r="AA225" s="271"/>
      <c r="AB225" s="271"/>
      <c r="AC225" s="271"/>
      <c r="AD225" s="271"/>
      <c r="AE225" s="271"/>
      <c r="AF225" s="271"/>
      <c r="AG225" s="271"/>
      <c r="AH225" s="202"/>
      <c r="AI225" s="201"/>
      <c r="AJ225" s="201"/>
      <c r="AK225" s="201"/>
      <c r="AL225" s="201"/>
      <c r="AM225" s="201"/>
      <c r="AN225" s="201"/>
      <c r="AO225" s="204"/>
      <c r="AP225" s="201"/>
      <c r="AQ225" s="201"/>
      <c r="AR225" s="201"/>
      <c r="AS225" s="201"/>
      <c r="AT225" s="204"/>
      <c r="AU225" s="201"/>
      <c r="AV225" s="201"/>
      <c r="AW225" s="201"/>
      <c r="AX225" s="201"/>
      <c r="AY225" s="204"/>
      <c r="AZ225" s="201"/>
      <c r="BA225" s="201"/>
      <c r="BB225" s="201"/>
      <c r="BC225" s="201"/>
      <c r="BD225" s="201"/>
      <c r="BE225" s="201"/>
      <c r="BF225" s="201"/>
      <c r="BG225" s="201"/>
      <c r="BH225" s="201"/>
    </row>
    <row r="226" spans="2:60" ht="13" outlineLevel="1">
      <c r="B226" s="264" t="s">
        <v>63</v>
      </c>
      <c r="C226" s="273">
        <f>SUM(D226:R226)</f>
        <v>0</v>
      </c>
      <c r="D226" s="238">
        <f>'Berechnung (Bestandsförderung)'!D$41/(1+$D$234)^'Berechnung (Bestandsförderung)'!D$12</f>
        <v>0</v>
      </c>
      <c r="E226" s="238">
        <f>'Berechnung (Bestandsförderung)'!E$41/(1+$D$234)^'Berechnung (Bestandsförderung)'!E$12</f>
        <v>0</v>
      </c>
      <c r="F226" s="238">
        <f>'Berechnung (Bestandsförderung)'!F$41/(1+$D$234)^'Berechnung (Bestandsförderung)'!F$12</f>
        <v>0</v>
      </c>
      <c r="G226" s="238">
        <f>'Berechnung (Bestandsförderung)'!G$41/(1+$D$234)^'Berechnung (Bestandsförderung)'!G$12</f>
        <v>0</v>
      </c>
      <c r="H226" s="238">
        <f>'Berechnung (Bestandsförderung)'!H$41/(1+$D$234)^'Berechnung (Bestandsförderung)'!H$12</f>
        <v>0</v>
      </c>
      <c r="I226" s="238">
        <f>'Berechnung (Bestandsförderung)'!I$41/(1+$D$234)^'Berechnung (Bestandsförderung)'!I$12</f>
        <v>0</v>
      </c>
      <c r="J226" s="238">
        <f>'Berechnung (Bestandsförderung)'!J$41/(1+$D$234)^'Berechnung (Bestandsförderung)'!J$12</f>
        <v>0</v>
      </c>
      <c r="K226" s="238">
        <f>'Berechnung (Bestandsförderung)'!K$41/(1+$D$234)^'Berechnung (Bestandsförderung)'!K$12</f>
        <v>0</v>
      </c>
      <c r="L226" s="238">
        <f>'Berechnung (Bestandsförderung)'!L$41/(1+$D$234)^'Berechnung (Bestandsförderung)'!L$12</f>
        <v>0</v>
      </c>
      <c r="M226" s="238">
        <f>'Berechnung (Bestandsförderung)'!M$41/(1+$D$234)^'Berechnung (Bestandsförderung)'!M$12</f>
        <v>0</v>
      </c>
      <c r="N226" s="238">
        <f>'Berechnung (Bestandsförderung)'!N$41/(1+$D$234)^'Berechnung (Bestandsförderung)'!N$12</f>
        <v>0</v>
      </c>
      <c r="O226" s="238">
        <f>'Berechnung (Bestandsförderung)'!O$41/(1+$D$234)^'Berechnung (Bestandsförderung)'!O$12</f>
        <v>0</v>
      </c>
      <c r="P226" s="238">
        <f>'Berechnung (Bestandsförderung)'!P$41/(1+$D$234)^'Berechnung (Bestandsförderung)'!P$12</f>
        <v>0</v>
      </c>
      <c r="Q226" s="238">
        <f>'Berechnung (Bestandsförderung)'!Q$41/(1+$D$234)^'Berechnung (Bestandsförderung)'!Q$12</f>
        <v>0</v>
      </c>
      <c r="R226" s="238">
        <f>'Berechnung (Bestandsförderung)'!R$41/(1+$D$234)^'Berechnung (Bestandsförderung)'!R$12</f>
        <v>0</v>
      </c>
      <c r="S226" s="249"/>
      <c r="T226" s="271"/>
      <c r="U226" s="271"/>
      <c r="V226" s="271"/>
      <c r="W226" s="271"/>
      <c r="X226" s="249"/>
      <c r="Y226" s="271"/>
      <c r="Z226" s="271"/>
      <c r="AA226" s="271"/>
      <c r="AB226" s="271"/>
      <c r="AC226" s="271"/>
      <c r="AD226" s="271"/>
      <c r="AE226" s="271"/>
      <c r="AF226" s="271"/>
      <c r="AG226" s="271"/>
      <c r="AH226" s="202"/>
      <c r="AI226" s="201"/>
      <c r="AJ226" s="201"/>
      <c r="AK226" s="201"/>
      <c r="AL226" s="201"/>
      <c r="AM226" s="201"/>
      <c r="AN226" s="201"/>
      <c r="AO226" s="204"/>
      <c r="AP226" s="201"/>
      <c r="AQ226" s="201"/>
      <c r="AR226" s="201"/>
      <c r="AS226" s="201"/>
      <c r="AT226" s="204"/>
      <c r="AU226" s="201"/>
      <c r="AV226" s="201"/>
      <c r="AW226" s="201"/>
      <c r="AX226" s="201"/>
      <c r="AY226" s="204"/>
      <c r="AZ226" s="201"/>
      <c r="BA226" s="201"/>
      <c r="BB226" s="201"/>
      <c r="BC226" s="201"/>
      <c r="BD226" s="201"/>
      <c r="BE226" s="201"/>
      <c r="BF226" s="201"/>
      <c r="BG226" s="201"/>
      <c r="BH226" s="201"/>
    </row>
    <row r="227" spans="2:60" ht="13" outlineLevel="1">
      <c r="B227" s="264" t="s">
        <v>64</v>
      </c>
      <c r="C227" s="273">
        <f>SUM(D227:AB227)</f>
        <v>0</v>
      </c>
      <c r="D227" s="238">
        <f>'Berechnung (Bestandsförderung)'!D$41/(1+$D$236)^'Berechnung (Bestandsförderung)'!D$12</f>
        <v>0</v>
      </c>
      <c r="E227" s="238">
        <f>'Berechnung (Bestandsförderung)'!E$41/(1+$D$236)^'Berechnung (Bestandsförderung)'!E$12</f>
        <v>0</v>
      </c>
      <c r="F227" s="238">
        <f>'Berechnung (Bestandsförderung)'!F$41/(1+$D$236)^'Berechnung (Bestandsförderung)'!F$12</f>
        <v>0</v>
      </c>
      <c r="G227" s="238">
        <f>'Berechnung (Bestandsförderung)'!G$41/(1+$D$236)^'Berechnung (Bestandsförderung)'!G$12</f>
        <v>0</v>
      </c>
      <c r="H227" s="238">
        <f>'Berechnung (Bestandsförderung)'!H$41/(1+$D$236)^'Berechnung (Bestandsförderung)'!H$12</f>
        <v>0</v>
      </c>
      <c r="I227" s="238">
        <f>'Berechnung (Bestandsförderung)'!I$41/(1+$D$236)^'Berechnung (Bestandsförderung)'!I$12</f>
        <v>0</v>
      </c>
      <c r="J227" s="238">
        <f>'Berechnung (Bestandsförderung)'!J$41/(1+$D$236)^'Berechnung (Bestandsförderung)'!J$12</f>
        <v>0</v>
      </c>
      <c r="K227" s="238">
        <f>'Berechnung (Bestandsförderung)'!K$41/(1+$D$236)^'Berechnung (Bestandsförderung)'!K$12</f>
        <v>0</v>
      </c>
      <c r="L227" s="238">
        <f>'Berechnung (Bestandsförderung)'!L$41/(1+$D$236)^'Berechnung (Bestandsförderung)'!L$12</f>
        <v>0</v>
      </c>
      <c r="M227" s="238">
        <f>'Berechnung (Bestandsförderung)'!M$41/(1+$D$236)^'Berechnung (Bestandsförderung)'!M$12</f>
        <v>0</v>
      </c>
      <c r="N227" s="238">
        <f>'Berechnung (Bestandsförderung)'!N$41/(1+$D$236)^'Berechnung (Bestandsförderung)'!N$12</f>
        <v>0</v>
      </c>
      <c r="O227" s="238">
        <f>'Berechnung (Bestandsförderung)'!O$41/(1+$D$236)^'Berechnung (Bestandsförderung)'!O$12</f>
        <v>0</v>
      </c>
      <c r="P227" s="238">
        <f>'Berechnung (Bestandsförderung)'!P$41/(1+$D$236)^'Berechnung (Bestandsförderung)'!P$12</f>
        <v>0</v>
      </c>
      <c r="Q227" s="238">
        <f>'Berechnung (Bestandsförderung)'!Q$41/(1+$D$236)^'Berechnung (Bestandsförderung)'!Q$12</f>
        <v>0</v>
      </c>
      <c r="R227" s="238">
        <f>'Berechnung (Bestandsförderung)'!R$41/(1+$D$236)^'Berechnung (Bestandsförderung)'!R$12</f>
        <v>0</v>
      </c>
      <c r="S227" s="238">
        <f>'Berechnung (Bestandsförderung)'!S$41/(1+$D$236)^'Berechnung (Bestandsförderung)'!S$12</f>
        <v>0</v>
      </c>
      <c r="T227" s="238">
        <f>'Berechnung (Bestandsförderung)'!T$41/(1+$D$236)^'Berechnung (Bestandsförderung)'!T$12</f>
        <v>0</v>
      </c>
      <c r="U227" s="238">
        <f>'Berechnung (Bestandsförderung)'!U$41/(1+$D$236)^'Berechnung (Bestandsförderung)'!U$12</f>
        <v>0</v>
      </c>
      <c r="V227" s="238">
        <f>'Berechnung (Bestandsförderung)'!V$41/(1+$D$236)^'Berechnung (Bestandsförderung)'!V$12</f>
        <v>0</v>
      </c>
      <c r="W227" s="238">
        <f>'Berechnung (Bestandsförderung)'!W$41/(1+$D$236)^'Berechnung (Bestandsförderung)'!W$12</f>
        <v>0</v>
      </c>
      <c r="X227" s="238">
        <f>'Berechnung (Bestandsförderung)'!X$41/(1+$D$236)^'Berechnung (Bestandsförderung)'!X$12</f>
        <v>0</v>
      </c>
      <c r="Y227" s="238">
        <f>'Berechnung (Bestandsförderung)'!Y$41/(1+$D$236)^'Berechnung (Bestandsförderung)'!Y$12</f>
        <v>0</v>
      </c>
      <c r="Z227" s="238">
        <f>'Berechnung (Bestandsförderung)'!Z$41/(1+$D$236)^'Berechnung (Bestandsförderung)'!Z$12</f>
        <v>0</v>
      </c>
      <c r="AA227" s="238">
        <f>'Berechnung (Bestandsförderung)'!AA$41/(1+$D$236)^'Berechnung (Bestandsförderung)'!AA$12</f>
        <v>0</v>
      </c>
      <c r="AB227" s="238">
        <f>'Berechnung (Bestandsförderung)'!AB$41/(1+$D$236)^'Berechnung (Bestandsförderung)'!AB$12</f>
        <v>0</v>
      </c>
      <c r="AC227" s="381">
        <f>'Berechnung (Bestandsförderung)'!AC$41/(1+$D$236)^'Berechnung (Bestandsförderung)'!AC$12</f>
        <v>0</v>
      </c>
      <c r="AD227" s="381">
        <f>'Berechnung (Bestandsförderung)'!AD$41/(1+$D$236)^'Berechnung (Bestandsförderung)'!AD$12</f>
        <v>0</v>
      </c>
      <c r="AE227" s="381">
        <f>'Berechnung (Bestandsförderung)'!AE$41/(1+$D$236)^'Berechnung (Bestandsförderung)'!AE$12</f>
        <v>0</v>
      </c>
      <c r="AF227" s="381">
        <f>'Berechnung (Bestandsförderung)'!AF$41/(1+$D$236)^'Berechnung (Bestandsförderung)'!AF$12</f>
        <v>0</v>
      </c>
      <c r="AG227" s="381">
        <f>'Berechnung (Bestandsförderung)'!AG$41/(1+$D$236)^'Berechnung (Bestandsförderung)'!AG$12</f>
        <v>0</v>
      </c>
      <c r="AH227" s="202"/>
      <c r="AI227" s="201"/>
      <c r="AJ227" s="201"/>
      <c r="AK227" s="201"/>
      <c r="AL227" s="201"/>
      <c r="AM227" s="201"/>
      <c r="AN227" s="201"/>
      <c r="AO227" s="204"/>
      <c r="AP227" s="201"/>
      <c r="AQ227" s="201"/>
      <c r="AR227" s="201"/>
      <c r="AS227" s="201"/>
      <c r="AT227" s="204"/>
      <c r="AU227" s="201"/>
      <c r="AV227" s="201"/>
      <c r="AW227" s="201"/>
      <c r="AX227" s="201"/>
      <c r="AY227" s="204"/>
      <c r="AZ227" s="201"/>
      <c r="BA227" s="201"/>
      <c r="BB227" s="201"/>
      <c r="BC227" s="201"/>
      <c r="BD227" s="201"/>
      <c r="BE227" s="201"/>
      <c r="BF227" s="201"/>
      <c r="BG227" s="201"/>
      <c r="BH227" s="201"/>
    </row>
    <row r="228" spans="2:60" ht="13" outlineLevel="1">
      <c r="B228" s="264" t="s">
        <v>159</v>
      </c>
      <c r="C228" s="273">
        <f>SUM(D228:AG228)</f>
        <v>0</v>
      </c>
      <c r="D228" s="238">
        <f>'Berechnung (Bestandsförderung)'!D$41/(1+$D$238)^'Berechnung (Bestandsförderung)'!D$12</f>
        <v>0</v>
      </c>
      <c r="E228" s="238">
        <f>'Berechnung (Bestandsförderung)'!E$41/(1+$D$238)^'Berechnung (Bestandsförderung)'!E$12</f>
        <v>0</v>
      </c>
      <c r="F228" s="238">
        <f>'Berechnung (Bestandsförderung)'!F$41/(1+$D$238)^'Berechnung (Bestandsförderung)'!F$12</f>
        <v>0</v>
      </c>
      <c r="G228" s="238">
        <f>'Berechnung (Bestandsförderung)'!G$41/(1+$D$238)^'Berechnung (Bestandsförderung)'!G$12</f>
        <v>0</v>
      </c>
      <c r="H228" s="238">
        <f>'Berechnung (Bestandsförderung)'!H$41/(1+$D$238)^'Berechnung (Bestandsförderung)'!H$12</f>
        <v>0</v>
      </c>
      <c r="I228" s="238">
        <f>'Berechnung (Bestandsförderung)'!I$41/(1+$D$238)^'Berechnung (Bestandsförderung)'!I$12</f>
        <v>0</v>
      </c>
      <c r="J228" s="238">
        <f>'Berechnung (Bestandsförderung)'!J$41/(1+$D$238)^'Berechnung (Bestandsförderung)'!J$12</f>
        <v>0</v>
      </c>
      <c r="K228" s="238">
        <f>'Berechnung (Bestandsförderung)'!K$41/(1+$D$238)^'Berechnung (Bestandsförderung)'!K$12</f>
        <v>0</v>
      </c>
      <c r="L228" s="238">
        <f>'Berechnung (Bestandsförderung)'!L$41/(1+$D$238)^'Berechnung (Bestandsförderung)'!L$12</f>
        <v>0</v>
      </c>
      <c r="M228" s="238">
        <f>'Berechnung (Bestandsförderung)'!M$41/(1+$D$238)^'Berechnung (Bestandsförderung)'!M$12</f>
        <v>0</v>
      </c>
      <c r="N228" s="238">
        <f>'Berechnung (Bestandsförderung)'!N$41/(1+$D$238)^'Berechnung (Bestandsförderung)'!N$12</f>
        <v>0</v>
      </c>
      <c r="O228" s="238">
        <f>'Berechnung (Bestandsförderung)'!O$41/(1+$D$238)^'Berechnung (Bestandsförderung)'!O$12</f>
        <v>0</v>
      </c>
      <c r="P228" s="238">
        <f>'Berechnung (Bestandsförderung)'!P$41/(1+$D$238)^'Berechnung (Bestandsförderung)'!P$12</f>
        <v>0</v>
      </c>
      <c r="Q228" s="238">
        <f>'Berechnung (Bestandsförderung)'!Q$41/(1+$D$238)^'Berechnung (Bestandsförderung)'!Q$12</f>
        <v>0</v>
      </c>
      <c r="R228" s="238">
        <f>'Berechnung (Bestandsförderung)'!R$41/(1+$D$238)^'Berechnung (Bestandsförderung)'!R$12</f>
        <v>0</v>
      </c>
      <c r="S228" s="238">
        <f>'Berechnung (Bestandsförderung)'!S$41/(1+$D$238)^'Berechnung (Bestandsförderung)'!S$12</f>
        <v>0</v>
      </c>
      <c r="T228" s="238">
        <f>'Berechnung (Bestandsförderung)'!T$41/(1+$D$238)^'Berechnung (Bestandsförderung)'!T$12</f>
        <v>0</v>
      </c>
      <c r="U228" s="238">
        <f>'Berechnung (Bestandsförderung)'!U$41/(1+$D$238)^'Berechnung (Bestandsförderung)'!U$12</f>
        <v>0</v>
      </c>
      <c r="V228" s="238">
        <f>'Berechnung (Bestandsförderung)'!V$41/(1+$D$238)^'Berechnung (Bestandsförderung)'!V$12</f>
        <v>0</v>
      </c>
      <c r="W228" s="238">
        <f>'Berechnung (Bestandsförderung)'!W$41/(1+$D$238)^'Berechnung (Bestandsförderung)'!W$12</f>
        <v>0</v>
      </c>
      <c r="X228" s="238">
        <f>'Berechnung (Bestandsförderung)'!X$41/(1+$D$238)^'Berechnung (Bestandsförderung)'!X$12</f>
        <v>0</v>
      </c>
      <c r="Y228" s="238">
        <f>'Berechnung (Bestandsförderung)'!Y$41/(1+$D$238)^'Berechnung (Bestandsförderung)'!Y$12</f>
        <v>0</v>
      </c>
      <c r="Z228" s="238">
        <f>'Berechnung (Bestandsförderung)'!Z$41/(1+$D$238)^'Berechnung (Bestandsförderung)'!Z$12</f>
        <v>0</v>
      </c>
      <c r="AA228" s="238">
        <f>'Berechnung (Bestandsförderung)'!AA$41/(1+$D$238)^'Berechnung (Bestandsförderung)'!AA$12</f>
        <v>0</v>
      </c>
      <c r="AB228" s="238">
        <f>'Berechnung (Bestandsförderung)'!AB$41/(1+$D$238)^'Berechnung (Bestandsförderung)'!AB$12</f>
        <v>0</v>
      </c>
      <c r="AC228" s="238">
        <f>'Berechnung (Bestandsförderung)'!AC$41/(1+$D$238)^'Berechnung (Bestandsförderung)'!AC$12</f>
        <v>0</v>
      </c>
      <c r="AD228" s="238">
        <f>'Berechnung (Bestandsförderung)'!AD$41/(1+$D$238)^'Berechnung (Bestandsförderung)'!AD$12</f>
        <v>0</v>
      </c>
      <c r="AE228" s="238">
        <f>'Berechnung (Bestandsförderung)'!AE$41/(1+$D$238)^'Berechnung (Bestandsförderung)'!AE$12</f>
        <v>0</v>
      </c>
      <c r="AF228" s="238">
        <f>'Berechnung (Bestandsförderung)'!AF$41/(1+$D$238)^'Berechnung (Bestandsförderung)'!AF$12</f>
        <v>0</v>
      </c>
      <c r="AG228" s="238">
        <f>'Berechnung (Bestandsförderung)'!AG$41/(1+$D$238)^'Berechnung (Bestandsförderung)'!AG$12</f>
        <v>0</v>
      </c>
      <c r="AH228" s="202"/>
      <c r="AI228" s="201"/>
      <c r="AJ228" s="201"/>
      <c r="AK228" s="201"/>
      <c r="AL228" s="201"/>
      <c r="AM228" s="201"/>
      <c r="AN228" s="201"/>
      <c r="AO228" s="204"/>
      <c r="AP228" s="201"/>
      <c r="AQ228" s="201"/>
      <c r="AR228" s="201"/>
      <c r="AS228" s="201"/>
      <c r="AT228" s="204"/>
      <c r="AU228" s="201"/>
      <c r="AV228" s="201"/>
      <c r="AW228" s="201"/>
      <c r="AX228" s="201"/>
      <c r="AY228" s="204"/>
      <c r="AZ228" s="201"/>
      <c r="BA228" s="201"/>
      <c r="BB228" s="201"/>
      <c r="BC228" s="201"/>
      <c r="BD228" s="201"/>
      <c r="BE228" s="201"/>
      <c r="BF228" s="201"/>
      <c r="BG228" s="201"/>
      <c r="BH228" s="201"/>
    </row>
    <row r="229" spans="2:60" s="250" customFormat="1" ht="13" outlineLevel="1">
      <c r="B229" s="274"/>
      <c r="C229" s="275"/>
      <c r="D229" s="276"/>
      <c r="E229" s="276"/>
      <c r="F229" s="276"/>
      <c r="G229" s="276"/>
      <c r="H229" s="276"/>
      <c r="I229" s="276"/>
      <c r="J229" s="276"/>
      <c r="K229" s="276"/>
      <c r="L229" s="276"/>
      <c r="M229" s="276"/>
      <c r="N229" s="276"/>
      <c r="O229" s="276"/>
      <c r="P229" s="276"/>
      <c r="Q229" s="276"/>
      <c r="R229" s="276"/>
      <c r="S229" s="276"/>
      <c r="T229" s="276"/>
      <c r="U229" s="276"/>
      <c r="V229" s="276"/>
      <c r="W229" s="276"/>
      <c r="X229" s="276"/>
      <c r="Y229" s="276"/>
      <c r="Z229" s="276"/>
      <c r="AA229" s="276"/>
      <c r="AB229" s="276"/>
      <c r="AC229" s="276"/>
      <c r="AD229" s="276"/>
      <c r="AE229" s="276"/>
      <c r="AF229" s="276"/>
      <c r="AG229" s="276"/>
      <c r="AH229" s="248"/>
      <c r="AI229" s="204"/>
      <c r="AJ229" s="204"/>
      <c r="AK229" s="204"/>
      <c r="AL229" s="204"/>
      <c r="AM229" s="204"/>
      <c r="AN229" s="204"/>
      <c r="AO229" s="204"/>
      <c r="AP229" s="204"/>
      <c r="AQ229" s="204"/>
      <c r="AR229" s="204"/>
      <c r="AS229" s="204"/>
      <c r="AT229" s="204"/>
      <c r="AU229" s="204"/>
      <c r="AV229" s="204"/>
      <c r="AW229" s="204"/>
      <c r="AX229" s="204"/>
      <c r="AY229" s="204"/>
      <c r="AZ229" s="204"/>
      <c r="BA229" s="204"/>
      <c r="BB229" s="204"/>
      <c r="BC229" s="204"/>
      <c r="BD229" s="204"/>
      <c r="BE229" s="204"/>
      <c r="BF229" s="204"/>
      <c r="BG229" s="204"/>
      <c r="BH229" s="204"/>
    </row>
    <row r="230" spans="2:60" outlineLevel="1">
      <c r="B230" s="264" t="s">
        <v>97</v>
      </c>
      <c r="AH230" s="202"/>
      <c r="AI230" s="201"/>
      <c r="AJ230" s="201"/>
      <c r="AK230" s="201"/>
      <c r="AL230" s="201"/>
      <c r="AM230" s="201"/>
      <c r="AN230" s="201"/>
      <c r="AO230" s="204"/>
      <c r="AP230" s="201"/>
      <c r="AQ230" s="201"/>
      <c r="AR230" s="201"/>
      <c r="AS230" s="201"/>
      <c r="AT230" s="204"/>
      <c r="AU230" s="201"/>
      <c r="AV230" s="201"/>
      <c r="AW230" s="201"/>
      <c r="AX230" s="201"/>
      <c r="AY230" s="204"/>
      <c r="AZ230" s="201"/>
      <c r="BA230" s="201"/>
      <c r="BB230" s="201"/>
      <c r="BC230" s="201"/>
      <c r="BD230" s="201"/>
      <c r="BE230" s="201"/>
      <c r="BF230" s="201"/>
      <c r="BG230" s="201"/>
      <c r="BH230" s="201"/>
    </row>
    <row r="231" spans="2:60" outlineLevel="1">
      <c r="B231" s="264"/>
      <c r="AH231" s="202"/>
      <c r="AI231" s="201"/>
      <c r="AJ231" s="201"/>
      <c r="AK231" s="201"/>
      <c r="AL231" s="201"/>
      <c r="AM231" s="201"/>
      <c r="AN231" s="201"/>
      <c r="AO231" s="204"/>
      <c r="AP231" s="201"/>
      <c r="AQ231" s="201"/>
      <c r="AR231" s="201"/>
      <c r="AS231" s="201"/>
      <c r="AT231" s="204"/>
      <c r="AU231" s="201"/>
      <c r="AV231" s="201"/>
      <c r="AW231" s="201"/>
      <c r="AX231" s="201"/>
      <c r="AY231" s="204"/>
      <c r="AZ231" s="201"/>
      <c r="BA231" s="201"/>
      <c r="BB231" s="201"/>
      <c r="BC231" s="201"/>
      <c r="BD231" s="201"/>
      <c r="BE231" s="201"/>
      <c r="BF231" s="201"/>
      <c r="BG231" s="201"/>
      <c r="BH231" s="201"/>
    </row>
    <row r="232" spans="2:60" ht="13" outlineLevel="1">
      <c r="B232" s="283" t="s">
        <v>156</v>
      </c>
      <c r="C232" s="288"/>
      <c r="D232" s="284">
        <f>D86</f>
        <v>0.01</v>
      </c>
      <c r="E232" s="288"/>
      <c r="F232" s="288"/>
      <c r="G232" s="288"/>
      <c r="H232" s="288"/>
      <c r="I232" s="288"/>
      <c r="J232" s="288"/>
      <c r="K232" s="288"/>
      <c r="L232" s="288"/>
      <c r="M232" s="288"/>
      <c r="N232" s="288"/>
      <c r="O232" s="288"/>
      <c r="P232" s="288"/>
      <c r="Q232" s="288"/>
      <c r="R232" s="288"/>
      <c r="S232" s="288"/>
      <c r="T232" s="288"/>
      <c r="U232" s="288"/>
      <c r="V232" s="288"/>
      <c r="W232" s="288"/>
      <c r="X232" s="288"/>
      <c r="Y232" s="288"/>
      <c r="Z232" s="288"/>
      <c r="AA232" s="288"/>
      <c r="AB232" s="288"/>
      <c r="AC232" s="288"/>
      <c r="AD232" s="288"/>
      <c r="AE232" s="288"/>
      <c r="AF232" s="288"/>
      <c r="AG232" s="288"/>
      <c r="AH232" s="202"/>
      <c r="AI232" s="201"/>
      <c r="AJ232" s="201"/>
      <c r="AK232" s="201"/>
      <c r="AL232" s="201"/>
      <c r="AM232" s="201"/>
      <c r="AN232" s="201"/>
      <c r="AO232" s="204"/>
      <c r="AP232" s="201"/>
      <c r="AQ232" s="201"/>
      <c r="AR232" s="201"/>
      <c r="AS232" s="201"/>
      <c r="AT232" s="204"/>
      <c r="AU232" s="201"/>
      <c r="AV232" s="201"/>
      <c r="AW232" s="201"/>
      <c r="AX232" s="201"/>
      <c r="AY232" s="204"/>
      <c r="AZ232" s="201"/>
      <c r="BA232" s="201"/>
      <c r="BB232" s="201"/>
      <c r="BC232" s="201"/>
      <c r="BD232" s="201"/>
      <c r="BE232" s="201"/>
      <c r="BF232" s="201"/>
      <c r="BG232" s="201"/>
      <c r="BH232" s="201"/>
    </row>
    <row r="233" spans="2:60" outlineLevel="1">
      <c r="B233" s="202"/>
      <c r="AH233" s="202"/>
    </row>
    <row r="234" spans="2:60" ht="13" outlineLevel="1">
      <c r="B234" s="283" t="s">
        <v>68</v>
      </c>
      <c r="C234" s="288"/>
      <c r="D234" s="284">
        <f>D92</f>
        <v>0.01</v>
      </c>
      <c r="E234" s="288"/>
      <c r="F234" s="288"/>
      <c r="G234" s="288"/>
      <c r="H234" s="288"/>
      <c r="I234" s="288"/>
      <c r="J234" s="288"/>
      <c r="K234" s="288"/>
      <c r="L234" s="288"/>
      <c r="M234" s="288"/>
      <c r="N234" s="288"/>
      <c r="O234" s="288"/>
      <c r="P234" s="288"/>
      <c r="Q234" s="288"/>
      <c r="R234" s="288"/>
      <c r="S234" s="288"/>
      <c r="T234" s="288"/>
      <c r="U234" s="288"/>
      <c r="V234" s="288"/>
      <c r="W234" s="288"/>
      <c r="X234" s="288"/>
      <c r="Y234" s="288"/>
      <c r="Z234" s="288"/>
      <c r="AA234" s="288"/>
      <c r="AB234" s="288"/>
      <c r="AC234" s="288"/>
      <c r="AD234" s="288"/>
      <c r="AE234" s="288"/>
      <c r="AF234" s="288"/>
      <c r="AG234" s="288"/>
      <c r="AH234" s="202"/>
      <c r="AI234" s="201"/>
      <c r="AJ234" s="201"/>
      <c r="AK234" s="201"/>
      <c r="AL234" s="201"/>
      <c r="AM234" s="201"/>
      <c r="AN234" s="201"/>
      <c r="AO234" s="204"/>
      <c r="AP234" s="201"/>
      <c r="AQ234" s="201"/>
      <c r="AR234" s="201"/>
      <c r="AS234" s="201"/>
      <c r="AT234" s="204"/>
      <c r="AU234" s="201"/>
      <c r="AV234" s="201"/>
      <c r="AW234" s="201"/>
      <c r="AX234" s="201"/>
      <c r="AY234" s="204"/>
      <c r="AZ234" s="201"/>
      <c r="BA234" s="201"/>
      <c r="BB234" s="201"/>
      <c r="BC234" s="201"/>
      <c r="BD234" s="201"/>
      <c r="BE234" s="201"/>
      <c r="BF234" s="201"/>
      <c r="BG234" s="201"/>
      <c r="BH234" s="201"/>
    </row>
    <row r="235" spans="2:60" outlineLevel="1">
      <c r="B235" s="202"/>
      <c r="AH235" s="202"/>
      <c r="AI235" s="201"/>
      <c r="AJ235" s="201"/>
      <c r="AK235" s="201"/>
      <c r="AL235" s="201"/>
      <c r="AM235" s="201"/>
      <c r="AN235" s="201"/>
      <c r="AO235" s="204"/>
      <c r="AP235" s="201"/>
      <c r="AQ235" s="201"/>
      <c r="AR235" s="201"/>
      <c r="AS235" s="201"/>
      <c r="AT235" s="204"/>
      <c r="AU235" s="201"/>
      <c r="AV235" s="201"/>
      <c r="AW235" s="201"/>
      <c r="AX235" s="201"/>
      <c r="AY235" s="204"/>
      <c r="AZ235" s="201"/>
      <c r="BA235" s="201"/>
      <c r="BB235" s="201"/>
      <c r="BC235" s="201"/>
      <c r="BD235" s="201"/>
      <c r="BE235" s="201"/>
      <c r="BF235" s="201"/>
      <c r="BG235" s="201"/>
      <c r="BH235" s="201"/>
    </row>
    <row r="236" spans="2:60" ht="13" outlineLevel="1">
      <c r="B236" s="283" t="s">
        <v>69</v>
      </c>
      <c r="C236" s="288"/>
      <c r="D236" s="284">
        <f>D98</f>
        <v>0.01</v>
      </c>
      <c r="E236" s="288"/>
      <c r="F236" s="288"/>
      <c r="G236" s="288"/>
      <c r="H236" s="288"/>
      <c r="I236" s="288"/>
      <c r="J236" s="288"/>
      <c r="K236" s="288"/>
      <c r="L236" s="288"/>
      <c r="M236" s="288"/>
      <c r="N236" s="288"/>
      <c r="O236" s="288"/>
      <c r="P236" s="288"/>
      <c r="Q236" s="288"/>
      <c r="R236" s="288"/>
      <c r="S236" s="288"/>
      <c r="T236" s="288"/>
      <c r="U236" s="288"/>
      <c r="V236" s="288"/>
      <c r="W236" s="288"/>
      <c r="X236" s="288"/>
      <c r="Y236" s="288"/>
      <c r="Z236" s="288"/>
      <c r="AA236" s="288"/>
      <c r="AB236" s="288"/>
      <c r="AC236" s="288"/>
      <c r="AD236" s="288"/>
      <c r="AE236" s="288"/>
      <c r="AF236" s="288"/>
      <c r="AG236" s="288"/>
      <c r="AH236" s="202"/>
      <c r="AI236" s="201"/>
      <c r="AJ236" s="201"/>
      <c r="AK236" s="201"/>
      <c r="AL236" s="201"/>
      <c r="AM236" s="201"/>
      <c r="AN236" s="201"/>
      <c r="AO236" s="204"/>
      <c r="AP236" s="201"/>
      <c r="AQ236" s="201"/>
      <c r="AR236" s="201"/>
      <c r="AS236" s="201"/>
      <c r="AT236" s="204"/>
      <c r="AU236" s="201"/>
      <c r="AV236" s="201"/>
      <c r="AW236" s="201"/>
      <c r="AX236" s="201"/>
      <c r="AY236" s="204"/>
      <c r="AZ236" s="201"/>
      <c r="BA236" s="201"/>
      <c r="BB236" s="201"/>
      <c r="BC236" s="201"/>
      <c r="BD236" s="201"/>
      <c r="BE236" s="201"/>
      <c r="BF236" s="201"/>
      <c r="BG236" s="201"/>
      <c r="BH236" s="201"/>
    </row>
    <row r="237" spans="2:60">
      <c r="AH237" s="202"/>
    </row>
    <row r="238" spans="2:60" ht="13.5" thickBot="1">
      <c r="B238" s="322" t="s">
        <v>157</v>
      </c>
      <c r="C238" s="292"/>
      <c r="D238" s="323">
        <f>D104</f>
        <v>0.01</v>
      </c>
      <c r="E238" s="292"/>
      <c r="F238" s="292"/>
      <c r="G238" s="292"/>
      <c r="H238" s="292"/>
      <c r="I238" s="292"/>
      <c r="J238" s="292"/>
      <c r="K238" s="292"/>
      <c r="L238" s="292"/>
      <c r="M238" s="292"/>
      <c r="N238" s="292"/>
      <c r="O238" s="292"/>
      <c r="P238" s="292"/>
      <c r="Q238" s="292"/>
      <c r="R238" s="292"/>
      <c r="S238" s="292"/>
      <c r="T238" s="292"/>
      <c r="U238" s="292"/>
      <c r="V238" s="292"/>
      <c r="W238" s="292"/>
      <c r="X238" s="292"/>
      <c r="Y238" s="292"/>
      <c r="Z238" s="292"/>
      <c r="AA238" s="292"/>
      <c r="AB238" s="292"/>
      <c r="AC238" s="292"/>
      <c r="AD238" s="292"/>
      <c r="AE238" s="292"/>
      <c r="AF238" s="292"/>
      <c r="AG238" s="292"/>
      <c r="AH238" s="202"/>
    </row>
  </sheetData>
  <sheetProtection algorithmName="SHA-512" hashValue="LDVxxEpyCdP0v5M14aVv+UmcoJieEX1mtGyx6Ld3ztAr0H8TmkiRP/kl8ahKj4WP9D0ISPl+VEx/kiBhuUTHRA==" saltValue="p1TdKR/oNnTHLfjnWsB5Lg==" spinCount="100000" sheet="1" objects="1" scenarios="1" selectLockedCells="1"/>
  <dataConsolidate/>
  <printOptions verticalCentered="1"/>
  <pageMargins left="0.59055118110236227" right="0.59055118110236227" top="0.59055118110236227" bottom="0.59055118110236227" header="0.39370078740157483" footer="0.39370078740157483"/>
  <pageSetup paperSize="9" scale="34" fitToHeight="0" orientation="landscape" copies="9" r:id="rId1"/>
  <headerFooter alignWithMargins="0">
    <oddHeader>&amp;R&amp;"Arial,Fett"&amp;22Datum:    &amp;D</oddHeader>
    <oddFooter>&amp;C&amp;"Arial,Standard"&amp;22Seite &amp;P von &amp;N</oddFooter>
  </headerFooter>
  <rowBreaks count="2" manualBreakCount="2">
    <brk id="106" min="1" max="32" man="1"/>
    <brk id="180" min="1" max="32" man="1"/>
  </rowBreaks>
  <ignoredErrors>
    <ignoredError sqref="G51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Eingabe (Bestandsförderung)</vt:lpstr>
      <vt:lpstr>Berechnung (Bestandsförderung)</vt:lpstr>
      <vt:lpstr>'Berechnung (Bestandsförderung)'!Druckbereich</vt:lpstr>
      <vt:lpstr>'Eingabe (Bestandsförderung)'!Druckbereich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2019-03-21T06:39:05Z</dcterms:created>
  <dcterms:modified xsi:type="dcterms:W3CDTF">2022-08-03T07:23:10Z</dcterms:modified>
</cp:coreProperties>
</file>